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tabRatio="498" activeTab="0"/>
  </bookViews>
  <sheets>
    <sheet name="P&amp;L" sheetId="1" r:id="rId1"/>
    <sheet name="BSheet" sheetId="2" r:id="rId2"/>
    <sheet name="Notes" sheetId="3" r:id="rId3"/>
  </sheets>
  <definedNames>
    <definedName name="_xlnm.Print_Area" localSheetId="1">'BSheet'!$A$1:$G$62</definedName>
    <definedName name="_xlnm.Print_Area" localSheetId="2">'Notes'!$A$1:$J$187</definedName>
    <definedName name="_xlnm.Print_Area" localSheetId="0">'P&amp;L'!$A$1:$G$63</definedName>
  </definedNames>
  <calcPr fullCalcOnLoad="1"/>
</workbook>
</file>

<file path=xl/sharedStrings.xml><?xml version="1.0" encoding="utf-8"?>
<sst xmlns="http://schemas.openxmlformats.org/spreadsheetml/2006/main" count="299" uniqueCount="237">
  <si>
    <t>CONSOLIDATED INCOME STATEMENT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</si>
  <si>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</si>
  <si>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</si>
  <si>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</si>
  <si>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</si>
  <si>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</si>
  <si>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</si>
  <si>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</si>
  <si>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TO DATE</t>
  </si>
  <si>
    <t>PERIOD</t>
  </si>
  <si>
    <t>CUMULATIVE QUARTER</t>
  </si>
  <si>
    <t>1.</t>
  </si>
  <si>
    <t>Turnover</t>
  </si>
  <si>
    <t>(a)</t>
  </si>
  <si>
    <t>(b)</t>
  </si>
  <si>
    <t>Investment Income</t>
  </si>
  <si>
    <t>(c)</t>
  </si>
  <si>
    <t>2.</t>
  </si>
  <si>
    <t>Operating profit/(loss) before</t>
  </si>
  <si>
    <t>interest on borrowings,depreciation and</t>
  </si>
  <si>
    <t>amortisation, exceptional items, income tax,</t>
  </si>
  <si>
    <t>minority interests and extraordinary items</t>
  </si>
  <si>
    <t>(d)</t>
  </si>
  <si>
    <t>Exceptional items</t>
  </si>
  <si>
    <t>(e)</t>
  </si>
  <si>
    <t>Operating profit/(loss) after</t>
  </si>
  <si>
    <t>amortisation, exceptional items but</t>
  </si>
  <si>
    <t>before income tax, minority interests and</t>
  </si>
  <si>
    <t>extraordinary items</t>
  </si>
  <si>
    <t>(f)</t>
  </si>
  <si>
    <t>(g)</t>
  </si>
  <si>
    <t>Profit/(loss) before taxation, minority</t>
  </si>
  <si>
    <t>interests and extraordinary items</t>
  </si>
  <si>
    <t>(h)</t>
  </si>
  <si>
    <t>Taxation</t>
  </si>
  <si>
    <t xml:space="preserve">   (i) Profit/(loss) after taxation</t>
  </si>
  <si>
    <t xml:space="preserve">       before deducting minority interests</t>
  </si>
  <si>
    <t>(j)</t>
  </si>
  <si>
    <t>(i)</t>
  </si>
  <si>
    <t>Profit/(loss) after taxation</t>
  </si>
  <si>
    <t>attributable to members of the company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</si>
  <si>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</si>
  <si>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</si>
  <si>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</si>
  <si>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</si>
  <si>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</si>
  <si>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</si>
  <si>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</si>
  <si>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2</t>
  </si>
  <si>
    <t>Investment in Associated Companies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</si>
  <si>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</si>
  <si>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</si>
  <si>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</si>
  <si>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</si>
  <si>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</si>
  <si>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</si>
  <si>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</si>
  <si>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</si>
  <si>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</si>
  <si>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</si>
  <si>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</si>
  <si>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</si>
  <si>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</si>
  <si>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</si>
  <si>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Capital Reserve</t>
  </si>
  <si>
    <t>Retained Profit</t>
  </si>
  <si>
    <t>Others</t>
  </si>
  <si>
    <t>Minority Interest</t>
  </si>
  <si>
    <t>Long Term Borrowings</t>
  </si>
  <si>
    <t>Other Long Term Liabilities</t>
  </si>
  <si>
    <t>Development properties</t>
  </si>
  <si>
    <t>Other Debtors</t>
  </si>
  <si>
    <t>PARAMOUNT CORPORATION BERHAD</t>
  </si>
  <si>
    <t>Proposed Dividend</t>
  </si>
  <si>
    <t>Contract Work In Progress</t>
  </si>
  <si>
    <t>(k)</t>
  </si>
  <si>
    <t>(ii)</t>
  </si>
  <si>
    <t>3.</t>
  </si>
  <si>
    <t>Earnings per share based on 2(j) above</t>
  </si>
  <si>
    <t>dividend, if any :</t>
  </si>
  <si>
    <t>4.</t>
  </si>
  <si>
    <t>Net tangible assets per share (RM)</t>
  </si>
  <si>
    <t>(l)</t>
  </si>
  <si>
    <t>Profit/(loss) after taxation and extraordinary</t>
  </si>
  <si>
    <t>5.</t>
  </si>
  <si>
    <t>Dividend per share (sen)</t>
  </si>
  <si>
    <t>Dividend Description</t>
  </si>
  <si>
    <t>(i)   Extraordinary items</t>
  </si>
  <si>
    <t>(ii)  Less : Minority Interest</t>
  </si>
  <si>
    <t xml:space="preserve">     members of the company</t>
  </si>
  <si>
    <t>(iii) Extraordinary items attributable to</t>
  </si>
  <si>
    <t>NOTES</t>
  </si>
  <si>
    <t>Current</t>
  </si>
  <si>
    <t>Deferred</t>
  </si>
  <si>
    <t>In respect of prior year</t>
  </si>
  <si>
    <t>6.</t>
  </si>
  <si>
    <t>7.</t>
  </si>
  <si>
    <t>8.</t>
  </si>
  <si>
    <t>9.</t>
  </si>
  <si>
    <t>10.</t>
  </si>
  <si>
    <t>11.</t>
  </si>
  <si>
    <t>12.</t>
  </si>
  <si>
    <t>As at</t>
  </si>
  <si>
    <t>Amount repayable within 12 months</t>
  </si>
  <si>
    <t>Unsecured</t>
  </si>
  <si>
    <t>Term Loan</t>
  </si>
  <si>
    <t>13.</t>
  </si>
  <si>
    <t>Commitments</t>
  </si>
  <si>
    <t>Capital expenditure</t>
  </si>
  <si>
    <t>- approved and contracted for</t>
  </si>
  <si>
    <t>- approved but not contracted for</t>
  </si>
  <si>
    <t>Leasing commitments</t>
  </si>
  <si>
    <t>- due within 12 months</t>
  </si>
  <si>
    <t>- due after 12 months</t>
  </si>
  <si>
    <t>Contingent Liabilities</t>
  </si>
  <si>
    <t>14.</t>
  </si>
  <si>
    <t>15.</t>
  </si>
  <si>
    <t>16.</t>
  </si>
  <si>
    <t>Analysis by Activity</t>
  </si>
  <si>
    <t>Assets</t>
  </si>
  <si>
    <t>Employed</t>
  </si>
  <si>
    <t>Plantation</t>
  </si>
  <si>
    <t>Construction</t>
  </si>
  <si>
    <t>Property investment</t>
  </si>
  <si>
    <t>Property development</t>
  </si>
  <si>
    <t>Education</t>
  </si>
  <si>
    <t>Analysis by Geographical Location</t>
  </si>
  <si>
    <t>Within Malaysia</t>
  </si>
  <si>
    <t>Outside Malaysia</t>
  </si>
  <si>
    <t>17.</t>
  </si>
  <si>
    <t>18.</t>
  </si>
  <si>
    <t>19.</t>
  </si>
  <si>
    <t>20.</t>
  </si>
  <si>
    <t>Not Applicable</t>
  </si>
  <si>
    <t>21.</t>
  </si>
  <si>
    <t>Fully diluted (based on ordinary shares after full</t>
  </si>
  <si>
    <t>exercise of ESOS - sen)</t>
  </si>
  <si>
    <t>ordinary shares in issue - sen)</t>
  </si>
  <si>
    <t>Interest on borrowings</t>
  </si>
  <si>
    <t>Depreciation and amortisation</t>
  </si>
  <si>
    <t xml:space="preserve">   (ii) minority interests</t>
  </si>
  <si>
    <t>Tay Lee Kong</t>
  </si>
  <si>
    <t>KUALA LUMPUR</t>
  </si>
  <si>
    <t>Secretary</t>
  </si>
  <si>
    <t>BY ORDER OF THE BOARD</t>
  </si>
  <si>
    <t>Bank Overdraft</t>
  </si>
  <si>
    <t>Short-Term Borrowings</t>
  </si>
  <si>
    <t>Long-Term Borrowings</t>
  </si>
  <si>
    <t>Current portion of long-term loans</t>
  </si>
  <si>
    <t>Other Income including interest income</t>
  </si>
  <si>
    <t>Share in the results of associated companies</t>
  </si>
  <si>
    <t>items attributable to members of the company</t>
  </si>
  <si>
    <t>Non Current Development Properties</t>
  </si>
  <si>
    <t>Quoted/Unquoted Investments</t>
  </si>
  <si>
    <t xml:space="preserve">   Total investments at cost</t>
  </si>
  <si>
    <t xml:space="preserve">   Total Investments at carrying value/book value</t>
  </si>
  <si>
    <t xml:space="preserve">      (after provision for diminution in value)</t>
  </si>
  <si>
    <t xml:space="preserve">   Total investments at market value</t>
  </si>
  <si>
    <t xml:space="preserve">   Total purchases</t>
  </si>
  <si>
    <t xml:space="preserve">   Total disposals</t>
  </si>
  <si>
    <t xml:space="preserve">   Total gain on disposals</t>
  </si>
  <si>
    <t>The taxation charge for the current quarter included the following:</t>
  </si>
  <si>
    <t>There were no seasonality or cyclicality of operations.</t>
  </si>
  <si>
    <t>The quarterly financial statement followed the same accounting policies and methods of computation</t>
  </si>
  <si>
    <t>Cash and bank balances</t>
  </si>
  <si>
    <t>14</t>
  </si>
  <si>
    <t>after deducting any provision for preference</t>
  </si>
  <si>
    <t>31/12/1999</t>
  </si>
  <si>
    <t>QUARTERLY REPORT</t>
  </si>
  <si>
    <t>AS AT END OF CURRENT QUARTER</t>
  </si>
  <si>
    <t>AS AT PRECEDING FINANCIAL</t>
  </si>
  <si>
    <t>31/03/2000</t>
  </si>
  <si>
    <t>Quarterly report on consolidated results for the financial quarter ended 31/03/2000.</t>
  </si>
  <si>
    <t>The figures have not been audited.</t>
  </si>
  <si>
    <t>31/03/1999</t>
  </si>
  <si>
    <t>N/A</t>
  </si>
  <si>
    <t>31.03.2000</t>
  </si>
  <si>
    <t>30 May 2000</t>
  </si>
  <si>
    <t>The particulars of the purchases and disposals of quoted securities by all companies were as follows:</t>
  </si>
  <si>
    <t>Basic (based on weighted average 99,612,032</t>
  </si>
  <si>
    <t>Gain on disposal of long term investment in some quoted securities</t>
  </si>
  <si>
    <t>Gain on disposal of a subsidiary company</t>
  </si>
  <si>
    <t>Insurance</t>
  </si>
  <si>
    <t>Investment and Others</t>
  </si>
  <si>
    <t>Profit Before</t>
  </si>
  <si>
    <t>as that of the most recent annual financial statement.</t>
  </si>
  <si>
    <t>There was no extraordinary item.</t>
  </si>
  <si>
    <t>There were no pre-acquisition profits for the financial year to date.</t>
  </si>
  <si>
    <t>investments for the current financial year to date.</t>
  </si>
  <si>
    <t>The investment income included a profit of RM0.96 million made by a subsidiary on the sale of</t>
  </si>
  <si>
    <t>Total purchases and sales of quoted securities for the current financial year to date and the profit/(loss)</t>
  </si>
  <si>
    <t>arising therefrom.</t>
  </si>
  <si>
    <t>Investments in quoted shares as at 31 March 2000 were as follows :</t>
  </si>
  <si>
    <t>On 18 January 2000, the Company through its 80.56% subsidiary, PCM (HK) Limited, disposed of</t>
  </si>
  <si>
    <t>its entire 85% equity interest in Enping Micro Metallic Company Limited, a company incorporated</t>
  </si>
  <si>
    <t>quoted securities realising an exceptional gain of RM0.66 million.</t>
  </si>
  <si>
    <t>The completion of the conditional Subscription Agreement and the Shareholders Agreement</t>
  </si>
  <si>
    <t>During the current financial year to date to 31 March 2000, 372,000 ordinary shares of RM1.00 each</t>
  </si>
  <si>
    <t>were issued pursuant to the Company's Employee Share Option Scheme, thereby increasing the</t>
  </si>
  <si>
    <t>The group borrowings and debts securities as at 31 March 2000 were as follows:-</t>
  </si>
  <si>
    <t>and other credit facilities granted to subsidiary companies</t>
  </si>
  <si>
    <t>Corporate guarantees extended to financial instituitions in support of banking</t>
  </si>
  <si>
    <t>Segment Reporting for the current financial year to date</t>
  </si>
  <si>
    <t>There was no material change in the profit before taxation for the quarter reported on as compared</t>
  </si>
  <si>
    <t>with the preceding quarter.</t>
  </si>
  <si>
    <t>The Group achieved a pre-tax profit of RM7.49 million on a turnover of RM23.09 million for the quarter.</t>
  </si>
  <si>
    <t>The Board does not recommend the payment of any dividend for the current financial year to date.</t>
  </si>
  <si>
    <t>disposal of quoted investments.</t>
  </si>
  <si>
    <t>the disposal of the insurance business had affected the turnover.</t>
  </si>
  <si>
    <t>The timing of progressive billings by the property development and construction sectors coupled with</t>
  </si>
  <si>
    <t>Megah Sdn Bhd ("TMSB"), In-Built Systems Sdn Bhd ("IBSSB") and Mega Persada Sdn Bhd</t>
  </si>
  <si>
    <t>During the current financial year to date, the Group also disposed of its long term investment in some</t>
  </si>
  <si>
    <t>the insurance sector's pre-tax profits.</t>
  </si>
  <si>
    <t>The Group's 20% share of associated company's profits in Jerneh Insurance Berhad accounted for</t>
  </si>
  <si>
    <t>between Patani Jaya Sdn Bhd ("PJSB"), a wholly owned subsidiary company, and Tegak</t>
  </si>
  <si>
    <t>MPSB is now in the process of obtaining from Kulim Technology Park Corporation Sdn Bhd an</t>
  </si>
  <si>
    <t>the restructuring of its existing bank facilities with Perwira Affin Bank Berhad.</t>
  </si>
  <si>
    <t>issued and paid up share capital of the Company to RM99,650,949.</t>
  </si>
  <si>
    <t>The education sector continued to register high student numbers and fee revenues with positive</t>
  </si>
  <si>
    <t>contributions from all its campuses.</t>
  </si>
  <si>
    <t>profits.</t>
  </si>
  <si>
    <t>However, the decline in the prices of the fresh fruit bunches affected the plantation sector's pre-tax</t>
  </si>
  <si>
    <t>Associated Company</t>
  </si>
  <si>
    <t>In the meanwhile, Messrs Arthur Andersen &amp; Co., the auditors appointed by PJSB had completed</t>
  </si>
  <si>
    <t>the due diligence audit on MPSB and its subsidiary on 14 April 2000.</t>
  </si>
  <si>
    <t>The commitments and contingent liabilities as at 23 May 2000 were as follows:-</t>
  </si>
  <si>
    <t>As at 23 May 2000, there were no financial instruments with off balance sheet risk.</t>
  </si>
  <si>
    <t>As at 23 May 2000, there was no material litigation.</t>
  </si>
  <si>
    <t>The Group had benefitted from the improved KLSE Composite Index to record higher gains on</t>
  </si>
  <si>
    <t>in the People's Republic of China, to a third party for a total cash consideration of HKD1.8 million.</t>
  </si>
  <si>
    <t>gain of RM0.95 million.</t>
  </si>
  <si>
    <t>extension of the period on the completion of the Kulim Techno City project to the year 2010 and</t>
  </si>
  <si>
    <t>of Directors expects the Group's performance for the year 2000 to be better than that of 1999.</t>
  </si>
  <si>
    <t>Barring any unforeseen circumstances and in line with the improved Malaysian economy, the Board</t>
  </si>
  <si>
    <t>As this investment had previously been fully written down, the disposal realised an exceptional</t>
  </si>
  <si>
    <t>("MPSB") dated 20 December 1999 was by mutual consent extended on a monthly basis.</t>
  </si>
  <si>
    <t>The exceptional items comprised :-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</si>
</sst>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4"/>
      <name val="Arial Black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0" fontId="1" fillId="0" borderId="1" xfId="0" applyFont="1" applyBorder="1" applyAlignment="1" quotePrefix="1">
      <alignment horizontal="center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0" fontId="0" fillId="0" borderId="1" xfId="0" applyFont="1" applyBorder="1" applyAlignment="1" quotePrefix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37" fontId="0" fillId="0" borderId="3" xfId="0" applyNumberFormat="1" applyFont="1" applyBorder="1" applyAlignment="1">
      <alignment horizontal="right"/>
    </xf>
    <xf numFmtId="37" fontId="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3" xfId="0" applyFont="1" applyBorder="1" applyAlignment="1" quotePrefix="1">
      <alignment horizontal="left"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left"/>
    </xf>
    <xf numFmtId="37" fontId="0" fillId="0" borderId="7" xfId="0" applyNumberFormat="1" applyFont="1" applyBorder="1" applyAlignment="1">
      <alignment horizontal="right"/>
    </xf>
    <xf numFmtId="0" fontId="0" fillId="0" borderId="9" xfId="0" applyFont="1" applyBorder="1" applyAlignment="1" quotePrefix="1">
      <alignment horizontal="left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2" xfId="0" applyFont="1" applyBorder="1" applyAlignment="1" quotePrefix="1">
      <alignment horizontal="left"/>
    </xf>
    <xf numFmtId="37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37" fontId="0" fillId="0" borderId="6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 quotePrefix="1">
      <alignment horizontal="left"/>
    </xf>
    <xf numFmtId="37" fontId="0" fillId="0" borderId="11" xfId="0" applyNumberFormat="1" applyFont="1" applyBorder="1" applyAlignment="1">
      <alignment horizontal="right"/>
    </xf>
    <xf numFmtId="37" fontId="1" fillId="0" borderId="11" xfId="0" applyNumberFormat="1" applyFont="1" applyBorder="1" applyAlignment="1">
      <alignment horizontal="right"/>
    </xf>
    <xf numFmtId="39" fontId="0" fillId="0" borderId="3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center"/>
    </xf>
    <xf numFmtId="0" fontId="1" fillId="0" borderId="15" xfId="0" applyFont="1" applyFill="1" applyBorder="1" applyAlignment="1" quotePrefix="1">
      <alignment horizontal="center"/>
    </xf>
    <xf numFmtId="0" fontId="1" fillId="0" borderId="13" xfId="0" applyFont="1" applyFill="1" applyBorder="1" applyAlignment="1">
      <alignment/>
    </xf>
    <xf numFmtId="37" fontId="1" fillId="0" borderId="15" xfId="0" applyNumberFormat="1" applyFont="1" applyFill="1" applyBorder="1" applyAlignment="1">
      <alignment horizontal="right"/>
    </xf>
    <xf numFmtId="37" fontId="1" fillId="0" borderId="13" xfId="0" applyNumberFormat="1" applyFont="1" applyFill="1" applyBorder="1" applyAlignment="1">
      <alignment horizontal="right"/>
    </xf>
    <xf numFmtId="37" fontId="1" fillId="0" borderId="14" xfId="0" applyNumberFormat="1" applyFont="1" applyFill="1" applyBorder="1" applyAlignment="1">
      <alignment horizontal="right"/>
    </xf>
    <xf numFmtId="37" fontId="1" fillId="0" borderId="5" xfId="0" applyNumberFormat="1" applyFont="1" applyFill="1" applyBorder="1" applyAlignment="1">
      <alignment horizontal="right"/>
    </xf>
    <xf numFmtId="37" fontId="1" fillId="0" borderId="8" xfId="0" applyNumberFormat="1" applyFont="1" applyFill="1" applyBorder="1" applyAlignment="1">
      <alignment horizontal="right"/>
    </xf>
    <xf numFmtId="39" fontId="1" fillId="0" borderId="7" xfId="0" applyNumberFormat="1" applyFont="1" applyFill="1" applyBorder="1" applyAlignment="1">
      <alignment horizontal="right"/>
    </xf>
    <xf numFmtId="39" fontId="1" fillId="0" borderId="4" xfId="15" applyNumberFormat="1" applyFont="1" applyFill="1" applyBorder="1" applyAlignment="1">
      <alignment horizontal="right"/>
    </xf>
    <xf numFmtId="39" fontId="1" fillId="0" borderId="14" xfId="0" applyNumberFormat="1" applyFont="1" applyFill="1" applyBorder="1" applyAlignment="1">
      <alignment horizontal="right"/>
    </xf>
    <xf numFmtId="39" fontId="1" fillId="0" borderId="13" xfId="0" applyNumberFormat="1" applyFont="1" applyFill="1" applyBorder="1" applyAlignment="1">
      <alignment horizontal="right"/>
    </xf>
    <xf numFmtId="37" fontId="1" fillId="0" borderId="6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9" fontId="1" fillId="0" borderId="7" xfId="15" applyNumberFormat="1" applyFont="1" applyFill="1" applyBorder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3" xfId="0" applyFont="1" applyBorder="1" applyAlignment="1" quotePrefix="1">
      <alignment horizontal="center"/>
    </xf>
    <xf numFmtId="37" fontId="1" fillId="0" borderId="9" xfId="0" applyNumberFormat="1" applyFont="1" applyFill="1" applyBorder="1" applyAlignment="1">
      <alignment horizontal="right"/>
    </xf>
    <xf numFmtId="37" fontId="0" fillId="0" borderId="1" xfId="0" applyNumberFormat="1" applyFont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 quotePrefix="1">
      <alignment horizontal="left"/>
    </xf>
    <xf numFmtId="38" fontId="4" fillId="0" borderId="0" xfId="0" applyNumberFormat="1" applyFont="1" applyAlignment="1" quotePrefix="1">
      <alignment horizontal="center"/>
    </xf>
    <xf numFmtId="39" fontId="0" fillId="0" borderId="12" xfId="0" applyNumberFormat="1" applyFont="1" applyBorder="1" applyAlignment="1" quotePrefix="1">
      <alignment horizontal="right"/>
    </xf>
    <xf numFmtId="0" fontId="0" fillId="0" borderId="0" xfId="0" applyFont="1" applyFill="1" applyAlignment="1">
      <alignment horizontal="left"/>
    </xf>
    <xf numFmtId="37" fontId="3" fillId="0" borderId="9" xfId="0" applyNumberFormat="1" applyFont="1" applyBorder="1" applyAlignment="1">
      <alignment horizontal="center"/>
    </xf>
    <xf numFmtId="37" fontId="3" fillId="0" borderId="4" xfId="0" applyNumberFormat="1" applyFont="1" applyBorder="1" applyAlignment="1">
      <alignment horizontal="center"/>
    </xf>
    <xf numFmtId="39" fontId="1" fillId="0" borderId="10" xfId="0" applyNumberFormat="1" applyFont="1" applyFill="1" applyBorder="1" applyAlignment="1">
      <alignment horizontal="right"/>
    </xf>
    <xf numFmtId="39" fontId="1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37" fontId="1" fillId="0" borderId="10" xfId="0" applyNumberFormat="1" applyFont="1" applyBorder="1" applyAlignment="1">
      <alignment horizontal="left"/>
    </xf>
    <xf numFmtId="0" fontId="6" fillId="0" borderId="0" xfId="0" applyFont="1" applyAlignment="1">
      <alignment/>
    </xf>
    <xf numFmtId="37" fontId="0" fillId="0" borderId="4" xfId="0" applyNumberFormat="1" applyFont="1" applyBorder="1" applyAlignment="1" quotePrefix="1">
      <alignment horizontal="right"/>
    </xf>
    <xf numFmtId="37" fontId="0" fillId="0" borderId="7" xfId="0" applyNumberFormat="1" applyFont="1" applyBorder="1" applyAlignment="1" quotePrefix="1">
      <alignment horizontal="right"/>
    </xf>
    <xf numFmtId="39" fontId="0" fillId="0" borderId="7" xfId="0" applyNumberFormat="1" applyFont="1" applyBorder="1" applyAlignment="1" quotePrefix="1">
      <alignment horizontal="right"/>
    </xf>
    <xf numFmtId="39" fontId="0" fillId="0" borderId="4" xfId="0" applyNumberFormat="1" applyFont="1" applyBorder="1" applyAlignment="1" quotePrefix="1">
      <alignment horizontal="right"/>
    </xf>
    <xf numFmtId="37" fontId="0" fillId="0" borderId="15" xfId="0" applyNumberFormat="1" applyFont="1" applyFill="1" applyBorder="1" applyAlignment="1">
      <alignment horizontal="right"/>
    </xf>
    <xf numFmtId="37" fontId="0" fillId="0" borderId="13" xfId="0" applyNumberFormat="1" applyFont="1" applyFill="1" applyBorder="1" applyAlignment="1">
      <alignment horizontal="right"/>
    </xf>
    <xf numFmtId="37" fontId="0" fillId="0" borderId="14" xfId="0" applyNumberFormat="1" applyFont="1" applyFill="1" applyBorder="1" applyAlignment="1">
      <alignment horizontal="right"/>
    </xf>
    <xf numFmtId="39" fontId="0" fillId="0" borderId="4" xfId="15" applyNumberFormat="1" applyFont="1" applyFill="1" applyBorder="1" applyAlignment="1">
      <alignment horizontal="right"/>
    </xf>
    <xf numFmtId="38" fontId="0" fillId="0" borderId="0" xfId="0" applyNumberFormat="1" applyFont="1" applyAlignment="1">
      <alignment/>
    </xf>
    <xf numFmtId="38" fontId="0" fillId="0" borderId="1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38" fontId="0" fillId="0" borderId="1" xfId="0" applyNumberFormat="1" applyFont="1" applyBorder="1" applyAlignment="1">
      <alignment horizontal="right"/>
    </xf>
    <xf numFmtId="38" fontId="0" fillId="0" borderId="2" xfId="0" applyNumberFormat="1" applyFont="1" applyBorder="1" applyAlignment="1">
      <alignment horizontal="right"/>
    </xf>
    <xf numFmtId="167" fontId="0" fillId="0" borderId="0" xfId="15" applyNumberFormat="1" applyFont="1" applyAlignment="1">
      <alignment/>
    </xf>
    <xf numFmtId="0" fontId="0" fillId="0" borderId="8" xfId="0" applyFont="1" applyBorder="1" applyAlignment="1" quotePrefix="1">
      <alignment horizontal="left"/>
    </xf>
    <xf numFmtId="38" fontId="0" fillId="0" borderId="3" xfId="0" applyNumberFormat="1" applyFont="1" applyBorder="1" applyAlignment="1">
      <alignment/>
    </xf>
    <xf numFmtId="38" fontId="0" fillId="0" borderId="16" xfId="0" applyNumberFormat="1" applyFont="1" applyBorder="1" applyAlignment="1">
      <alignment/>
    </xf>
    <xf numFmtId="38" fontId="0" fillId="0" borderId="4" xfId="0" applyNumberFormat="1" applyFont="1" applyBorder="1" applyAlignment="1">
      <alignment/>
    </xf>
    <xf numFmtId="167" fontId="0" fillId="0" borderId="3" xfId="15" applyNumberFormat="1" applyFont="1" applyBorder="1" applyAlignment="1">
      <alignment/>
    </xf>
    <xf numFmtId="0" fontId="0" fillId="0" borderId="16" xfId="0" applyFont="1" applyBorder="1" applyAlignment="1">
      <alignment/>
    </xf>
    <xf numFmtId="167" fontId="0" fillId="0" borderId="16" xfId="15" applyNumberFormat="1" applyFont="1" applyBorder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37" fontId="2" fillId="0" borderId="9" xfId="0" applyNumberFormat="1" applyFont="1" applyBorder="1" applyAlignment="1">
      <alignment horizontal="center" wrapText="1" shrinkToFit="1"/>
    </xf>
    <xf numFmtId="37" fontId="2" fillId="0" borderId="4" xfId="0" applyNumberFormat="1" applyFont="1" applyBorder="1" applyAlignment="1">
      <alignment horizontal="center" wrapText="1" shrinkToFit="1"/>
    </xf>
    <xf numFmtId="37" fontId="2" fillId="0" borderId="5" xfId="0" applyNumberFormat="1" applyFont="1" applyBorder="1" applyAlignment="1" quotePrefix="1">
      <alignment horizontal="center" wrapText="1" shrinkToFit="1"/>
    </xf>
    <xf numFmtId="37" fontId="2" fillId="0" borderId="7" xfId="0" applyNumberFormat="1" applyFont="1" applyBorder="1" applyAlignment="1" quotePrefix="1">
      <alignment horizontal="center" wrapText="1" shrinkToFi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7" fontId="3" fillId="0" borderId="5" xfId="0" applyNumberFormat="1" applyFont="1" applyBorder="1" applyAlignment="1">
      <alignment horizontal="center"/>
    </xf>
    <xf numFmtId="37" fontId="3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8515625" style="13" customWidth="1"/>
    <col min="2" max="2" width="4.140625" style="13" customWidth="1"/>
    <col min="3" max="3" width="40.57421875" style="13" customWidth="1"/>
    <col min="4" max="4" width="13.421875" style="13" bestFit="1" customWidth="1"/>
    <col min="5" max="5" width="16.28125" style="13" customWidth="1"/>
    <col min="6" max="6" width="13.421875" style="13" bestFit="1" customWidth="1"/>
    <col min="7" max="7" width="16.00390625" style="13" customWidth="1"/>
    <col min="8" max="16384" width="9.140625" style="13" customWidth="1"/>
  </cols>
  <sheetData>
    <row r="1" ht="12.75">
      <c r="A1" s="3" t="s">
        <v>72</v>
      </c>
    </row>
    <row r="2" spans="1:7" ht="22.5">
      <c r="A2" s="16" t="s">
        <v>168</v>
      </c>
      <c r="G2" s="68"/>
    </row>
    <row r="4" ht="12.75">
      <c r="A4" s="16" t="s">
        <v>172</v>
      </c>
    </row>
    <row r="5" ht="12.75">
      <c r="A5" s="16" t="s">
        <v>173</v>
      </c>
    </row>
    <row r="7" ht="12.75">
      <c r="A7" s="13" t="s">
        <v>0</v>
      </c>
    </row>
    <row r="8" spans="1:7" ht="12.75">
      <c r="A8" s="28"/>
      <c r="B8" s="29"/>
      <c r="C8" s="30"/>
      <c r="D8" s="134" t="s">
        <v>1</v>
      </c>
      <c r="E8" s="135"/>
      <c r="F8" s="134" t="s">
        <v>10</v>
      </c>
      <c r="G8" s="135"/>
    </row>
    <row r="9" spans="1:7" s="12" customFormat="1" ht="12">
      <c r="A9" s="31"/>
      <c r="B9" s="32"/>
      <c r="C9" s="33"/>
      <c r="D9" s="69" t="s">
        <v>2</v>
      </c>
      <c r="E9" s="22" t="s">
        <v>6</v>
      </c>
      <c r="F9" s="69" t="s">
        <v>2</v>
      </c>
      <c r="G9" s="22" t="s">
        <v>6</v>
      </c>
    </row>
    <row r="10" spans="1:7" s="12" customFormat="1" ht="12">
      <c r="A10" s="31"/>
      <c r="B10" s="32"/>
      <c r="C10" s="33"/>
      <c r="D10" s="70" t="s">
        <v>3</v>
      </c>
      <c r="E10" s="22" t="s">
        <v>7</v>
      </c>
      <c r="F10" s="70" t="s">
        <v>3</v>
      </c>
      <c r="G10" s="22" t="s">
        <v>7</v>
      </c>
    </row>
    <row r="11" spans="1:7" s="12" customFormat="1" ht="12">
      <c r="A11" s="31"/>
      <c r="B11" s="32"/>
      <c r="C11" s="33"/>
      <c r="D11" s="70" t="s">
        <v>4</v>
      </c>
      <c r="E11" s="22" t="s">
        <v>4</v>
      </c>
      <c r="F11" s="70" t="s">
        <v>8</v>
      </c>
      <c r="G11" s="22" t="s">
        <v>9</v>
      </c>
    </row>
    <row r="12" spans="1:7" s="12" customFormat="1" ht="12">
      <c r="A12" s="31"/>
      <c r="B12" s="32"/>
      <c r="C12" s="33"/>
      <c r="D12" s="71" t="s">
        <v>171</v>
      </c>
      <c r="E12" s="23" t="s">
        <v>174</v>
      </c>
      <c r="F12" s="71" t="s">
        <v>171</v>
      </c>
      <c r="G12" s="23" t="s">
        <v>174</v>
      </c>
    </row>
    <row r="13" spans="1:7" s="12" customFormat="1" ht="12">
      <c r="A13" s="31"/>
      <c r="B13" s="32"/>
      <c r="C13" s="33"/>
      <c r="D13" s="71" t="s">
        <v>5</v>
      </c>
      <c r="E13" s="23" t="s">
        <v>5</v>
      </c>
      <c r="F13" s="71" t="s">
        <v>5</v>
      </c>
      <c r="G13" s="23" t="s">
        <v>5</v>
      </c>
    </row>
    <row r="14" spans="1:7" ht="3" customHeight="1">
      <c r="A14" s="38"/>
      <c r="B14" s="39"/>
      <c r="C14" s="40"/>
      <c r="D14" s="72"/>
      <c r="E14" s="24"/>
      <c r="F14" s="72"/>
      <c r="G14" s="24"/>
    </row>
    <row r="15" spans="1:7" ht="6" customHeight="1">
      <c r="A15" s="28"/>
      <c r="B15" s="29"/>
      <c r="C15" s="30"/>
      <c r="D15" s="73"/>
      <c r="E15" s="30"/>
      <c r="F15" s="73"/>
      <c r="G15" s="30"/>
    </row>
    <row r="16" spans="1:7" ht="15" customHeight="1">
      <c r="A16" s="44" t="s">
        <v>11</v>
      </c>
      <c r="B16" s="45" t="s">
        <v>13</v>
      </c>
      <c r="C16" s="40" t="s">
        <v>12</v>
      </c>
      <c r="D16" s="74">
        <v>23092</v>
      </c>
      <c r="E16" s="102">
        <v>45048</v>
      </c>
      <c r="F16" s="74">
        <f aca="true" t="shared" si="0" ref="F16:G18">+D16</f>
        <v>23092</v>
      </c>
      <c r="G16" s="102">
        <f t="shared" si="0"/>
        <v>45048</v>
      </c>
    </row>
    <row r="17" spans="1:7" ht="15" customHeight="1">
      <c r="A17" s="38"/>
      <c r="B17" s="21" t="s">
        <v>14</v>
      </c>
      <c r="C17" s="40" t="s">
        <v>15</v>
      </c>
      <c r="D17" s="74">
        <v>992</v>
      </c>
      <c r="E17" s="106">
        <v>1254</v>
      </c>
      <c r="F17" s="74">
        <f t="shared" si="0"/>
        <v>992</v>
      </c>
      <c r="G17" s="102">
        <f t="shared" si="0"/>
        <v>1254</v>
      </c>
    </row>
    <row r="18" spans="1:7" ht="15" customHeight="1">
      <c r="A18" s="28"/>
      <c r="B18" s="41" t="s">
        <v>16</v>
      </c>
      <c r="C18" s="42" t="s">
        <v>149</v>
      </c>
      <c r="D18" s="74">
        <v>1017</v>
      </c>
      <c r="E18" s="106">
        <v>1198</v>
      </c>
      <c r="F18" s="74">
        <f t="shared" si="0"/>
        <v>1017</v>
      </c>
      <c r="G18" s="102">
        <f t="shared" si="0"/>
        <v>1198</v>
      </c>
    </row>
    <row r="19" spans="1:7" ht="15" customHeight="1">
      <c r="A19" s="46" t="s">
        <v>17</v>
      </c>
      <c r="B19" s="41" t="s">
        <v>13</v>
      </c>
      <c r="C19" s="30" t="s">
        <v>18</v>
      </c>
      <c r="D19" s="75"/>
      <c r="E19" s="107"/>
      <c r="F19" s="75"/>
      <c r="G19" s="43"/>
    </row>
    <row r="20" spans="1:7" ht="15" customHeight="1">
      <c r="A20" s="34"/>
      <c r="B20" s="35"/>
      <c r="C20" s="25" t="s">
        <v>19</v>
      </c>
      <c r="D20" s="76"/>
      <c r="E20" s="108"/>
      <c r="F20" s="76"/>
      <c r="G20" s="26"/>
    </row>
    <row r="21" spans="1:7" ht="15" customHeight="1">
      <c r="A21" s="34"/>
      <c r="B21" s="35"/>
      <c r="C21" s="25" t="s">
        <v>20</v>
      </c>
      <c r="D21" s="76"/>
      <c r="E21" s="108"/>
      <c r="F21" s="76"/>
      <c r="G21" s="26"/>
    </row>
    <row r="22" spans="1:7" ht="15" customHeight="1">
      <c r="A22" s="38"/>
      <c r="B22" s="39"/>
      <c r="C22" s="40" t="s">
        <v>21</v>
      </c>
      <c r="D22" s="74">
        <f>5498-D23-D24-D25</f>
        <v>6188</v>
      </c>
      <c r="E22" s="106">
        <f>6005-E23-E24-E25</f>
        <v>7834</v>
      </c>
      <c r="F22" s="74">
        <f aca="true" t="shared" si="1" ref="F22:G25">+D22</f>
        <v>6188</v>
      </c>
      <c r="G22" s="102">
        <f t="shared" si="1"/>
        <v>7834</v>
      </c>
    </row>
    <row r="23" spans="1:7" ht="15" customHeight="1">
      <c r="A23" s="47"/>
      <c r="B23" s="48" t="s">
        <v>14</v>
      </c>
      <c r="C23" s="49" t="s">
        <v>138</v>
      </c>
      <c r="D23" s="74">
        <v>-508</v>
      </c>
      <c r="E23" s="106">
        <v>-879</v>
      </c>
      <c r="F23" s="74">
        <f t="shared" si="1"/>
        <v>-508</v>
      </c>
      <c r="G23" s="102">
        <f t="shared" si="1"/>
        <v>-879</v>
      </c>
    </row>
    <row r="24" spans="1:7" ht="15" customHeight="1">
      <c r="A24" s="47"/>
      <c r="B24" s="48" t="s">
        <v>16</v>
      </c>
      <c r="C24" s="49" t="s">
        <v>139</v>
      </c>
      <c r="D24" s="74">
        <v>-1788</v>
      </c>
      <c r="E24" s="106">
        <v>-3064</v>
      </c>
      <c r="F24" s="74">
        <f t="shared" si="1"/>
        <v>-1788</v>
      </c>
      <c r="G24" s="102">
        <f t="shared" si="1"/>
        <v>-3064</v>
      </c>
    </row>
    <row r="25" spans="1:7" ht="15" customHeight="1">
      <c r="A25" s="47"/>
      <c r="B25" s="48" t="s">
        <v>22</v>
      </c>
      <c r="C25" s="51" t="s">
        <v>23</v>
      </c>
      <c r="D25" s="74">
        <v>1606</v>
      </c>
      <c r="E25" s="106">
        <v>2114</v>
      </c>
      <c r="F25" s="74">
        <f t="shared" si="1"/>
        <v>1606</v>
      </c>
      <c r="G25" s="102">
        <f t="shared" si="1"/>
        <v>2114</v>
      </c>
    </row>
    <row r="26" spans="1:7" ht="15" customHeight="1">
      <c r="A26" s="28"/>
      <c r="B26" s="41" t="s">
        <v>24</v>
      </c>
      <c r="C26" s="42" t="s">
        <v>25</v>
      </c>
      <c r="D26" s="75">
        <f>SUM(D22:D25)</f>
        <v>5498</v>
      </c>
      <c r="E26" s="107">
        <f>SUM(E22:E25)</f>
        <v>6005</v>
      </c>
      <c r="F26" s="75">
        <f>SUM(F22:F25)</f>
        <v>5498</v>
      </c>
      <c r="G26" s="107">
        <f>SUM(G22:G25)</f>
        <v>6005</v>
      </c>
    </row>
    <row r="27" spans="1:7" ht="15" customHeight="1">
      <c r="A27" s="34"/>
      <c r="B27" s="35"/>
      <c r="C27" s="25" t="s">
        <v>19</v>
      </c>
      <c r="D27" s="76"/>
      <c r="E27" s="108"/>
      <c r="F27" s="76"/>
      <c r="G27" s="26"/>
    </row>
    <row r="28" spans="1:7" ht="15" customHeight="1">
      <c r="A28" s="34"/>
      <c r="B28" s="35"/>
      <c r="C28" s="37" t="s">
        <v>26</v>
      </c>
      <c r="D28" s="76"/>
      <c r="E28" s="108"/>
      <c r="F28" s="76"/>
      <c r="G28" s="26"/>
    </row>
    <row r="29" spans="1:7" ht="15" customHeight="1">
      <c r="A29" s="34"/>
      <c r="B29" s="35"/>
      <c r="C29" s="25" t="s">
        <v>27</v>
      </c>
      <c r="D29" s="76"/>
      <c r="E29" s="108"/>
      <c r="F29" s="76"/>
      <c r="G29" s="26"/>
    </row>
    <row r="30" spans="1:7" ht="15" customHeight="1">
      <c r="A30" s="38"/>
      <c r="B30" s="39"/>
      <c r="C30" s="40" t="s">
        <v>28</v>
      </c>
      <c r="D30" s="74"/>
      <c r="E30" s="106"/>
      <c r="F30" s="74"/>
      <c r="G30" s="27"/>
    </row>
    <row r="31" spans="1:7" ht="15" customHeight="1">
      <c r="A31" s="28"/>
      <c r="B31" s="41" t="s">
        <v>29</v>
      </c>
      <c r="C31" s="42" t="s">
        <v>150</v>
      </c>
      <c r="D31" s="75">
        <v>1990</v>
      </c>
      <c r="E31" s="107">
        <v>-2040</v>
      </c>
      <c r="F31" s="74">
        <f>+D31</f>
        <v>1990</v>
      </c>
      <c r="G31" s="103">
        <f>+E31</f>
        <v>-2040</v>
      </c>
    </row>
    <row r="32" spans="1:7" ht="15" customHeight="1">
      <c r="A32" s="28"/>
      <c r="B32" s="41" t="s">
        <v>30</v>
      </c>
      <c r="C32" s="30" t="s">
        <v>31</v>
      </c>
      <c r="D32" s="75">
        <f>SUM(D26:D31)</f>
        <v>7488</v>
      </c>
      <c r="E32" s="107">
        <f>SUM(E26:E31)</f>
        <v>3965</v>
      </c>
      <c r="F32" s="75">
        <f>SUM(F26:F31)</f>
        <v>7488</v>
      </c>
      <c r="G32" s="107">
        <f>SUM(G26:G31)</f>
        <v>3965</v>
      </c>
    </row>
    <row r="33" spans="1:7" ht="15" customHeight="1">
      <c r="A33" s="38"/>
      <c r="B33" s="39"/>
      <c r="C33" s="40" t="s">
        <v>32</v>
      </c>
      <c r="D33" s="74"/>
      <c r="E33" s="106"/>
      <c r="F33" s="74"/>
      <c r="G33" s="27"/>
    </row>
    <row r="34" spans="1:7" ht="15" customHeight="1">
      <c r="A34" s="47"/>
      <c r="B34" s="48" t="s">
        <v>33</v>
      </c>
      <c r="C34" s="51" t="s">
        <v>34</v>
      </c>
      <c r="D34" s="74">
        <v>-1737</v>
      </c>
      <c r="E34" s="106">
        <v>0</v>
      </c>
      <c r="F34" s="74">
        <f>+D34</f>
        <v>-1737</v>
      </c>
      <c r="G34" s="103">
        <f>+E34</f>
        <v>0</v>
      </c>
    </row>
    <row r="35" spans="1:7" ht="15" customHeight="1">
      <c r="A35" s="28"/>
      <c r="B35" s="41" t="s">
        <v>38</v>
      </c>
      <c r="C35" s="30" t="s">
        <v>35</v>
      </c>
      <c r="D35" s="75">
        <f>SUM(D32:D34)</f>
        <v>5751</v>
      </c>
      <c r="E35" s="107">
        <f>SUM(E32:E34)</f>
        <v>3965</v>
      </c>
      <c r="F35" s="75">
        <f>SUM(F32:F34)</f>
        <v>5751</v>
      </c>
      <c r="G35" s="107">
        <f>SUM(G32:G34)</f>
        <v>3965</v>
      </c>
    </row>
    <row r="36" spans="1:7" ht="15" customHeight="1">
      <c r="A36" s="38"/>
      <c r="B36" s="39"/>
      <c r="C36" s="40" t="s">
        <v>36</v>
      </c>
      <c r="D36" s="74"/>
      <c r="E36" s="106"/>
      <c r="F36" s="74"/>
      <c r="G36" s="27"/>
    </row>
    <row r="37" spans="1:7" ht="15" customHeight="1">
      <c r="A37" s="38"/>
      <c r="B37" s="39"/>
      <c r="C37" s="55" t="s">
        <v>140</v>
      </c>
      <c r="D37" s="74">
        <v>-296</v>
      </c>
      <c r="E37" s="106">
        <v>-200</v>
      </c>
      <c r="F37" s="74">
        <f>+D37</f>
        <v>-296</v>
      </c>
      <c r="G37" s="103">
        <f>+E37</f>
        <v>-200</v>
      </c>
    </row>
    <row r="38" spans="1:7" ht="15" customHeight="1">
      <c r="A38" s="28"/>
      <c r="B38" s="41" t="s">
        <v>37</v>
      </c>
      <c r="C38" s="42" t="s">
        <v>39</v>
      </c>
      <c r="D38" s="75"/>
      <c r="E38" s="107"/>
      <c r="F38" s="75"/>
      <c r="G38" s="43"/>
    </row>
    <row r="39" spans="1:7" ht="15" customHeight="1">
      <c r="A39" s="38"/>
      <c r="B39" s="39"/>
      <c r="C39" s="40" t="s">
        <v>40</v>
      </c>
      <c r="D39" s="74">
        <f>SUM(D35:D37)</f>
        <v>5455</v>
      </c>
      <c r="E39" s="106">
        <f>SUM(E35:E37)</f>
        <v>3765</v>
      </c>
      <c r="F39" s="74">
        <f>SUM(F35:F37)</f>
        <v>5455</v>
      </c>
      <c r="G39" s="106">
        <f>SUM(G35:G37)</f>
        <v>3765</v>
      </c>
    </row>
    <row r="40" spans="1:7" ht="15" customHeight="1">
      <c r="A40" s="28"/>
      <c r="B40" s="54" t="s">
        <v>75</v>
      </c>
      <c r="C40" s="30"/>
      <c r="D40" s="75"/>
      <c r="E40" s="107"/>
      <c r="F40" s="75"/>
      <c r="G40" s="43"/>
    </row>
    <row r="41" spans="1:7" ht="15" customHeight="1">
      <c r="A41" s="38"/>
      <c r="B41" s="45"/>
      <c r="C41" s="55" t="s">
        <v>87</v>
      </c>
      <c r="D41" s="74">
        <v>0</v>
      </c>
      <c r="E41" s="106">
        <v>0</v>
      </c>
      <c r="F41" s="74">
        <f>+D41</f>
        <v>0</v>
      </c>
      <c r="G41" s="102">
        <f>+E41</f>
        <v>0</v>
      </c>
    </row>
    <row r="42" spans="1:7" ht="15" customHeight="1">
      <c r="A42" s="38"/>
      <c r="B42" s="21"/>
      <c r="C42" s="55" t="s">
        <v>88</v>
      </c>
      <c r="D42" s="74">
        <v>0</v>
      </c>
      <c r="E42" s="106">
        <v>0</v>
      </c>
      <c r="F42" s="74">
        <f>+D42</f>
        <v>0</v>
      </c>
      <c r="G42" s="102">
        <f>+E42</f>
        <v>0</v>
      </c>
    </row>
    <row r="43" spans="1:7" ht="15" customHeight="1">
      <c r="A43" s="34"/>
      <c r="B43" s="36"/>
      <c r="C43" s="37" t="s">
        <v>90</v>
      </c>
      <c r="D43" s="76"/>
      <c r="E43" s="108"/>
      <c r="F43" s="76"/>
      <c r="G43" s="26"/>
    </row>
    <row r="44" spans="1:7" ht="15" customHeight="1">
      <c r="A44" s="38"/>
      <c r="B44" s="21"/>
      <c r="C44" s="55" t="s">
        <v>89</v>
      </c>
      <c r="D44" s="74">
        <f>SUM(D41:D42)</f>
        <v>0</v>
      </c>
      <c r="E44" s="106">
        <f>SUM(E41:E42)</f>
        <v>0</v>
      </c>
      <c r="F44" s="74">
        <f>SUM(F41:F42)</f>
        <v>0</v>
      </c>
      <c r="G44" s="106">
        <f>SUM(G41:G42)</f>
        <v>0</v>
      </c>
    </row>
    <row r="45" spans="1:7" ht="15" customHeight="1">
      <c r="A45" s="34"/>
      <c r="B45" s="36" t="s">
        <v>82</v>
      </c>
      <c r="C45" s="37" t="s">
        <v>83</v>
      </c>
      <c r="D45" s="76">
        <f>+D39+D44</f>
        <v>5455</v>
      </c>
      <c r="E45" s="108">
        <f>+E39+E44</f>
        <v>3765</v>
      </c>
      <c r="F45" s="76">
        <f>+F39+F44</f>
        <v>5455</v>
      </c>
      <c r="G45" s="108">
        <f>+G39+G44</f>
        <v>3765</v>
      </c>
    </row>
    <row r="46" spans="1:7" ht="15" customHeight="1">
      <c r="A46" s="34"/>
      <c r="B46" s="36"/>
      <c r="C46" s="37" t="s">
        <v>151</v>
      </c>
      <c r="D46" s="76"/>
      <c r="E46" s="108"/>
      <c r="F46" s="76"/>
      <c r="G46" s="26"/>
    </row>
    <row r="47" spans="1:7" ht="15" customHeight="1">
      <c r="A47" s="46" t="s">
        <v>77</v>
      </c>
      <c r="B47" s="41" t="s">
        <v>13</v>
      </c>
      <c r="C47" s="57" t="s">
        <v>78</v>
      </c>
      <c r="D47" s="77"/>
      <c r="E47" s="60"/>
      <c r="F47" s="83"/>
      <c r="G47" s="43"/>
    </row>
    <row r="48" spans="1:7" ht="15" customHeight="1">
      <c r="A48" s="34"/>
      <c r="B48" s="36"/>
      <c r="C48" s="37" t="s">
        <v>166</v>
      </c>
      <c r="D48" s="78"/>
      <c r="E48" s="61"/>
      <c r="F48" s="84"/>
      <c r="G48" s="26"/>
    </row>
    <row r="49" spans="1:7" ht="15" customHeight="1">
      <c r="A49" s="34"/>
      <c r="B49" s="36"/>
      <c r="C49" s="53" t="s">
        <v>79</v>
      </c>
      <c r="D49" s="88"/>
      <c r="E49" s="89"/>
      <c r="F49" s="90"/>
      <c r="G49" s="27"/>
    </row>
    <row r="50" spans="1:7" ht="15" customHeight="1">
      <c r="A50" s="28"/>
      <c r="B50" s="41" t="s">
        <v>38</v>
      </c>
      <c r="C50" s="42" t="s">
        <v>179</v>
      </c>
      <c r="D50" s="79"/>
      <c r="E50" s="104"/>
      <c r="F50" s="85"/>
      <c r="G50" s="104"/>
    </row>
    <row r="51" spans="1:7" ht="15" customHeight="1">
      <c r="A51" s="38"/>
      <c r="B51" s="21"/>
      <c r="C51" s="56" t="s">
        <v>137</v>
      </c>
      <c r="D51" s="80">
        <f>+$D$39/99612*100</f>
        <v>5.476247841625507</v>
      </c>
      <c r="E51" s="109">
        <f>+$E$39/97982*100</f>
        <v>3.842542507807557</v>
      </c>
      <c r="F51" s="80">
        <f>+D51</f>
        <v>5.476247841625507</v>
      </c>
      <c r="G51" s="105">
        <f>+E51</f>
        <v>3.842542507807557</v>
      </c>
    </row>
    <row r="52" spans="1:7" ht="15" customHeight="1">
      <c r="A52" s="34"/>
      <c r="B52" s="52" t="s">
        <v>76</v>
      </c>
      <c r="C52" s="37" t="s">
        <v>135</v>
      </c>
      <c r="D52" s="81"/>
      <c r="E52" s="66"/>
      <c r="F52" s="81"/>
      <c r="G52" s="66"/>
    </row>
    <row r="53" spans="1:7" ht="15" customHeight="1">
      <c r="A53" s="38"/>
      <c r="B53" s="21"/>
      <c r="C53" s="55" t="s">
        <v>136</v>
      </c>
      <c r="D53" s="80">
        <f>(5483)/(103983)*100</f>
        <v>5.2729773135993385</v>
      </c>
      <c r="E53" s="109">
        <f>(3802)/(104021)*100</f>
        <v>3.6550311956239603</v>
      </c>
      <c r="F53" s="80">
        <f>+D53</f>
        <v>5.2729773135993385</v>
      </c>
      <c r="G53" s="105">
        <f>+E53</f>
        <v>3.6550311956239603</v>
      </c>
    </row>
    <row r="54" spans="1:7" ht="15" customHeight="1">
      <c r="A54" s="59" t="s">
        <v>80</v>
      </c>
      <c r="B54" s="62" t="s">
        <v>13</v>
      </c>
      <c r="C54" s="58" t="s">
        <v>85</v>
      </c>
      <c r="D54" s="82" t="s">
        <v>175</v>
      </c>
      <c r="E54" s="104" t="s">
        <v>175</v>
      </c>
      <c r="F54" s="82" t="s">
        <v>175</v>
      </c>
      <c r="G54" s="104" t="s">
        <v>175</v>
      </c>
    </row>
    <row r="55" spans="1:7" ht="15" customHeight="1">
      <c r="A55" s="38"/>
      <c r="B55" s="45" t="s">
        <v>14</v>
      </c>
      <c r="C55" s="63" t="s">
        <v>86</v>
      </c>
      <c r="D55" s="100" t="s">
        <v>133</v>
      </c>
      <c r="E55" s="64"/>
      <c r="F55" s="65"/>
      <c r="G55" s="50"/>
    </row>
    <row r="56" spans="4:7" ht="12.75">
      <c r="D56" s="10"/>
      <c r="E56" s="11"/>
      <c r="F56" s="11"/>
      <c r="G56" s="11"/>
    </row>
    <row r="57" spans="1:7" ht="12.75">
      <c r="A57" s="28"/>
      <c r="B57" s="29"/>
      <c r="C57" s="30"/>
      <c r="D57" s="136" t="s">
        <v>169</v>
      </c>
      <c r="E57" s="137"/>
      <c r="F57" s="132" t="s">
        <v>170</v>
      </c>
      <c r="G57" s="133"/>
    </row>
    <row r="58" spans="1:7" ht="12.75">
      <c r="A58" s="38"/>
      <c r="B58" s="39"/>
      <c r="C58" s="40"/>
      <c r="D58" s="95"/>
      <c r="E58" s="96"/>
      <c r="F58" s="130" t="s">
        <v>46</v>
      </c>
      <c r="G58" s="131"/>
    </row>
    <row r="59" spans="1:7" ht="16.5" customHeight="1">
      <c r="A59" s="59" t="s">
        <v>84</v>
      </c>
      <c r="B59" s="48"/>
      <c r="C59" s="58" t="s">
        <v>81</v>
      </c>
      <c r="D59" s="97"/>
      <c r="E59" s="98">
        <f>+BSheet!E60</f>
        <v>2.3830167283820534</v>
      </c>
      <c r="F59" s="97"/>
      <c r="G59" s="93">
        <v>2.33</v>
      </c>
    </row>
    <row r="60" spans="4:7" ht="12.75">
      <c r="D60" s="10"/>
      <c r="E60" s="11"/>
      <c r="F60" s="11"/>
      <c r="G60" s="11"/>
    </row>
    <row r="61" spans="4:7" ht="12.75">
      <c r="D61" s="10"/>
      <c r="E61" s="11"/>
      <c r="F61" s="11"/>
      <c r="G61" s="11"/>
    </row>
    <row r="62" spans="1:7" ht="12.75">
      <c r="A62" s="16"/>
      <c r="D62" s="10"/>
      <c r="E62" s="11"/>
      <c r="F62" s="11"/>
      <c r="G62" s="11"/>
    </row>
    <row r="63" spans="4:7" ht="12.75">
      <c r="D63" s="10"/>
      <c r="E63" s="11"/>
      <c r="F63" s="11"/>
      <c r="G63" s="11"/>
    </row>
    <row r="64" spans="4:7" ht="12.75">
      <c r="D64" s="10"/>
      <c r="E64" s="11"/>
      <c r="F64" s="11"/>
      <c r="G64" s="11"/>
    </row>
    <row r="65" spans="4:7" ht="12.75">
      <c r="D65" s="10"/>
      <c r="E65" s="11"/>
      <c r="F65" s="11"/>
      <c r="G65" s="11"/>
    </row>
    <row r="66" spans="4:7" ht="12.75">
      <c r="D66" s="10"/>
      <c r="E66" s="11"/>
      <c r="F66" s="11"/>
      <c r="G66" s="11"/>
    </row>
    <row r="67" spans="4:7" ht="12.75">
      <c r="D67" s="10"/>
      <c r="E67" s="11"/>
      <c r="F67" s="11"/>
      <c r="G67" s="11"/>
    </row>
    <row r="68" spans="4:7" ht="12.75">
      <c r="D68" s="10"/>
      <c r="E68" s="11"/>
      <c r="F68" s="11"/>
      <c r="G68" s="11"/>
    </row>
    <row r="69" spans="4:7" ht="12.75">
      <c r="D69" s="10"/>
      <c r="E69" s="11"/>
      <c r="F69" s="11"/>
      <c r="G69" s="11"/>
    </row>
    <row r="70" spans="4:7" ht="12.75">
      <c r="D70" s="10"/>
      <c r="E70" s="11"/>
      <c r="F70" s="11"/>
      <c r="G70" s="11"/>
    </row>
    <row r="71" spans="4:7" ht="12.75">
      <c r="D71" s="11"/>
      <c r="E71" s="11"/>
      <c r="F71" s="11"/>
      <c r="G71" s="11"/>
    </row>
    <row r="72" spans="4:7" ht="12.75">
      <c r="D72" s="11"/>
      <c r="E72" s="11"/>
      <c r="F72" s="11"/>
      <c r="G72" s="11"/>
    </row>
    <row r="73" spans="4:7" ht="12.75">
      <c r="D73" s="11"/>
      <c r="E73" s="11"/>
      <c r="F73" s="11"/>
      <c r="G73" s="11"/>
    </row>
    <row r="74" spans="4:7" ht="12.75">
      <c r="D74" s="11"/>
      <c r="E74" s="11"/>
      <c r="F74" s="11"/>
      <c r="G74" s="11"/>
    </row>
    <row r="75" spans="4:7" ht="12.75">
      <c r="D75" s="11"/>
      <c r="E75" s="11"/>
      <c r="F75" s="11"/>
      <c r="G75" s="11"/>
    </row>
    <row r="76" spans="4:7" ht="12.75">
      <c r="D76" s="11"/>
      <c r="E76" s="11"/>
      <c r="F76" s="11"/>
      <c r="G76" s="11"/>
    </row>
    <row r="77" spans="4:7" ht="12.75">
      <c r="D77" s="11"/>
      <c r="E77" s="11"/>
      <c r="F77" s="11"/>
      <c r="G77" s="11"/>
    </row>
    <row r="78" spans="4:7" ht="12.75">
      <c r="D78" s="11"/>
      <c r="E78" s="11"/>
      <c r="F78" s="11"/>
      <c r="G78" s="11"/>
    </row>
    <row r="79" spans="4:7" ht="12.75">
      <c r="D79" s="11"/>
      <c r="E79" s="11"/>
      <c r="F79" s="11"/>
      <c r="G79" s="11"/>
    </row>
    <row r="80" spans="4:7" ht="12.75">
      <c r="D80" s="11"/>
      <c r="E80" s="11"/>
      <c r="F80" s="11"/>
      <c r="G80" s="11"/>
    </row>
    <row r="81" spans="4:7" ht="12.75">
      <c r="D81" s="11"/>
      <c r="E81" s="11"/>
      <c r="F81" s="11"/>
      <c r="G81" s="11"/>
    </row>
    <row r="82" spans="4:7" ht="12.75">
      <c r="D82" s="11"/>
      <c r="E82" s="11"/>
      <c r="F82" s="11"/>
      <c r="G82" s="11"/>
    </row>
    <row r="83" spans="4:7" ht="12.75">
      <c r="D83" s="11"/>
      <c r="E83" s="11"/>
      <c r="F83" s="11"/>
      <c r="G83" s="11"/>
    </row>
    <row r="84" spans="4:7" ht="12.75">
      <c r="D84" s="11"/>
      <c r="E84" s="11"/>
      <c r="F84" s="11"/>
      <c r="G84" s="11"/>
    </row>
    <row r="85" spans="4:7" ht="12.75">
      <c r="D85" s="11"/>
      <c r="E85" s="11"/>
      <c r="F85" s="11"/>
      <c r="G85" s="11"/>
    </row>
    <row r="86" spans="4:7" ht="12.75">
      <c r="D86" s="11"/>
      <c r="E86" s="11"/>
      <c r="F86" s="11"/>
      <c r="G86" s="11"/>
    </row>
    <row r="87" spans="4:7" ht="12.75">
      <c r="D87" s="11"/>
      <c r="E87" s="11"/>
      <c r="F87" s="11"/>
      <c r="G87" s="11"/>
    </row>
    <row r="88" spans="4:7" ht="12.75">
      <c r="D88" s="11"/>
      <c r="E88" s="11"/>
      <c r="F88" s="11"/>
      <c r="G88" s="11"/>
    </row>
    <row r="89" spans="4:7" ht="12.75">
      <c r="D89" s="11"/>
      <c r="E89" s="11"/>
      <c r="F89" s="11"/>
      <c r="G89" s="11"/>
    </row>
    <row r="90" spans="4:7" ht="12.75">
      <c r="D90" s="11"/>
      <c r="E90" s="11"/>
      <c r="F90" s="11"/>
      <c r="G90" s="11"/>
    </row>
    <row r="91" spans="4:7" ht="12.75">
      <c r="D91" s="11"/>
      <c r="E91" s="11"/>
      <c r="F91" s="11"/>
      <c r="G91" s="11"/>
    </row>
    <row r="92" spans="4:7" ht="12.75">
      <c r="D92" s="11"/>
      <c r="E92" s="11"/>
      <c r="F92" s="11"/>
      <c r="G92" s="11"/>
    </row>
    <row r="93" spans="4:7" ht="12.75">
      <c r="D93" s="11"/>
      <c r="E93" s="11"/>
      <c r="F93" s="11"/>
      <c r="G93" s="11"/>
    </row>
    <row r="94" spans="4:7" ht="12.75">
      <c r="D94" s="11"/>
      <c r="E94" s="11"/>
      <c r="F94" s="11"/>
      <c r="G94" s="11"/>
    </row>
    <row r="95" spans="4:7" ht="12.75">
      <c r="D95" s="11"/>
      <c r="E95" s="11"/>
      <c r="F95" s="11"/>
      <c r="G95" s="11"/>
    </row>
    <row r="96" spans="4:7" ht="12.75">
      <c r="D96" s="11"/>
      <c r="E96" s="11"/>
      <c r="F96" s="11"/>
      <c r="G96" s="11"/>
    </row>
    <row r="97" spans="4:7" ht="12.75">
      <c r="D97" s="11"/>
      <c r="E97" s="11"/>
      <c r="F97" s="11"/>
      <c r="G97" s="11"/>
    </row>
    <row r="98" spans="4:7" ht="12.75">
      <c r="D98" s="11"/>
      <c r="E98" s="11"/>
      <c r="F98" s="11"/>
      <c r="G98" s="11"/>
    </row>
    <row r="99" spans="4:7" ht="12.75">
      <c r="D99" s="11"/>
      <c r="E99" s="11"/>
      <c r="F99" s="11"/>
      <c r="G99" s="11"/>
    </row>
    <row r="100" spans="4:7" ht="12.75">
      <c r="D100" s="11"/>
      <c r="E100" s="11"/>
      <c r="F100" s="11"/>
      <c r="G100" s="11"/>
    </row>
    <row r="101" spans="4:7" ht="12.75">
      <c r="D101" s="11"/>
      <c r="E101" s="11"/>
      <c r="F101" s="11"/>
      <c r="G101" s="11"/>
    </row>
    <row r="102" spans="4:7" ht="12.75">
      <c r="D102" s="11"/>
      <c r="E102" s="11"/>
      <c r="F102" s="11"/>
      <c r="G102" s="11"/>
    </row>
    <row r="103" spans="4:7" ht="12.75">
      <c r="D103" s="11"/>
      <c r="E103" s="11"/>
      <c r="F103" s="11"/>
      <c r="G103" s="11"/>
    </row>
    <row r="104" spans="4:7" ht="12.75">
      <c r="D104" s="11"/>
      <c r="E104" s="11"/>
      <c r="F104" s="11"/>
      <c r="G104" s="11"/>
    </row>
    <row r="105" spans="4:7" ht="12.75">
      <c r="D105" s="11"/>
      <c r="E105" s="11"/>
      <c r="F105" s="11"/>
      <c r="G105" s="11"/>
    </row>
    <row r="106" spans="4:7" ht="12.75">
      <c r="D106" s="11"/>
      <c r="E106" s="11"/>
      <c r="F106" s="11"/>
      <c r="G106" s="11"/>
    </row>
    <row r="107" spans="4:7" ht="12.75">
      <c r="D107" s="11"/>
      <c r="E107" s="11"/>
      <c r="F107" s="11"/>
      <c r="G107" s="11"/>
    </row>
    <row r="108" spans="4:7" ht="12.75">
      <c r="D108" s="11"/>
      <c r="E108" s="11"/>
      <c r="F108" s="11"/>
      <c r="G108" s="11"/>
    </row>
    <row r="109" spans="4:7" ht="12.75">
      <c r="D109" s="11"/>
      <c r="E109" s="11"/>
      <c r="F109" s="11"/>
      <c r="G109" s="11"/>
    </row>
    <row r="110" spans="4:7" ht="12.75">
      <c r="D110" s="11"/>
      <c r="E110" s="11"/>
      <c r="F110" s="11"/>
      <c r="G110" s="11"/>
    </row>
    <row r="111" spans="4:7" ht="12.75">
      <c r="D111" s="11"/>
      <c r="E111" s="11"/>
      <c r="F111" s="11"/>
      <c r="G111" s="11"/>
    </row>
    <row r="112" spans="4:7" ht="12.75">
      <c r="D112" s="11"/>
      <c r="E112" s="11"/>
      <c r="F112" s="11"/>
      <c r="G112" s="11"/>
    </row>
    <row r="113" spans="4:7" ht="12.75">
      <c r="D113" s="11"/>
      <c r="E113" s="11"/>
      <c r="F113" s="11"/>
      <c r="G113" s="11"/>
    </row>
    <row r="114" spans="4:7" ht="12.75">
      <c r="D114" s="11"/>
      <c r="E114" s="11"/>
      <c r="F114" s="11"/>
      <c r="G114" s="11"/>
    </row>
    <row r="115" spans="4:7" ht="12.75">
      <c r="D115" s="11"/>
      <c r="E115" s="11"/>
      <c r="F115" s="11"/>
      <c r="G115" s="11"/>
    </row>
    <row r="116" spans="4:7" ht="12.75">
      <c r="D116" s="11"/>
      <c r="E116" s="11"/>
      <c r="F116" s="11"/>
      <c r="G116" s="11"/>
    </row>
    <row r="117" spans="4:7" ht="12.75">
      <c r="D117" s="11"/>
      <c r="E117" s="11"/>
      <c r="F117" s="11"/>
      <c r="G117" s="11"/>
    </row>
    <row r="118" spans="4:7" ht="12.75">
      <c r="D118" s="11"/>
      <c r="E118" s="11"/>
      <c r="F118" s="11"/>
      <c r="G118" s="11"/>
    </row>
    <row r="119" spans="4:7" ht="12.75">
      <c r="D119" s="11"/>
      <c r="E119" s="11"/>
      <c r="F119" s="11"/>
      <c r="G119" s="11"/>
    </row>
    <row r="120" spans="4:7" ht="12.75">
      <c r="D120" s="11"/>
      <c r="E120" s="11"/>
      <c r="F120" s="11"/>
      <c r="G120" s="11"/>
    </row>
    <row r="121" spans="4:7" ht="12.75">
      <c r="D121" s="11"/>
      <c r="E121" s="11"/>
      <c r="F121" s="11"/>
      <c r="G121" s="11"/>
    </row>
    <row r="122" spans="4:7" ht="12.75">
      <c r="D122" s="11"/>
      <c r="E122" s="11"/>
      <c r="F122" s="11"/>
      <c r="G122" s="11"/>
    </row>
    <row r="123" spans="4:7" ht="12.75">
      <c r="D123" s="11"/>
      <c r="E123" s="11"/>
      <c r="F123" s="11"/>
      <c r="G123" s="11"/>
    </row>
    <row r="124" spans="4:7" ht="12.75">
      <c r="D124" s="11"/>
      <c r="E124" s="11"/>
      <c r="F124" s="11"/>
      <c r="G124" s="11"/>
    </row>
    <row r="125" spans="4:7" ht="12.75">
      <c r="D125" s="11"/>
      <c r="E125" s="11"/>
      <c r="F125" s="11"/>
      <c r="G125" s="11"/>
    </row>
    <row r="126" spans="4:7" ht="12.75">
      <c r="D126" s="11"/>
      <c r="E126" s="11"/>
      <c r="F126" s="11"/>
      <c r="G126" s="11"/>
    </row>
    <row r="127" spans="4:7" ht="12.75">
      <c r="D127" s="11"/>
      <c r="E127" s="11"/>
      <c r="F127" s="11"/>
      <c r="G127" s="11"/>
    </row>
    <row r="128" spans="4:7" ht="12.75">
      <c r="D128" s="11"/>
      <c r="E128" s="11"/>
      <c r="F128" s="11"/>
      <c r="G128" s="11"/>
    </row>
    <row r="129" spans="4:7" ht="12.75">
      <c r="D129" s="11"/>
      <c r="E129" s="11"/>
      <c r="F129" s="11"/>
      <c r="G129" s="11"/>
    </row>
    <row r="130" spans="4:7" ht="12.75">
      <c r="D130" s="11"/>
      <c r="E130" s="11"/>
      <c r="F130" s="11"/>
      <c r="G130" s="11"/>
    </row>
    <row r="131" spans="4:7" ht="12.75">
      <c r="D131" s="11"/>
      <c r="E131" s="11"/>
      <c r="F131" s="11"/>
      <c r="G131" s="11"/>
    </row>
    <row r="132" spans="4:7" ht="12.75">
      <c r="D132" s="11"/>
      <c r="E132" s="11"/>
      <c r="F132" s="11"/>
      <c r="G132" s="11"/>
    </row>
    <row r="133" spans="4:7" ht="12.75">
      <c r="D133" s="11"/>
      <c r="E133" s="11"/>
      <c r="F133" s="11"/>
      <c r="G133" s="11"/>
    </row>
  </sheetData>
  <mergeCells count="5">
    <mergeCell ref="F58:G58"/>
    <mergeCell ref="F57:G57"/>
    <mergeCell ref="D8:E8"/>
    <mergeCell ref="F8:G8"/>
    <mergeCell ref="D57:E57"/>
  </mergeCells>
  <printOptions/>
  <pageMargins left="0.75" right="0.54" top="0.93" bottom="0.84" header="0.5" footer="0.5"/>
  <pageSetup fitToHeight="1" fitToWidth="1" horizontalDpi="600" verticalDpi="600" orientation="portrait" paperSize="9" scale="78" r:id="rId1"/>
  <rowBreaks count="1" manualBreakCount="1">
    <brk id="1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34.7109375" style="0" customWidth="1"/>
    <col min="4" max="4" width="5.7109375" style="0" customWidth="1"/>
    <col min="5" max="5" width="10.140625" style="3" bestFit="1" customWidth="1"/>
    <col min="6" max="6" width="4.421875" style="0" customWidth="1"/>
    <col min="7" max="7" width="11.8515625" style="0" bestFit="1" customWidth="1"/>
  </cols>
  <sheetData>
    <row r="1" spans="1:7" ht="12.75">
      <c r="A1" s="3" t="s">
        <v>72</v>
      </c>
      <c r="B1" s="13"/>
      <c r="C1" s="13"/>
      <c r="D1" s="13"/>
      <c r="F1" s="13"/>
      <c r="G1" s="13"/>
    </row>
    <row r="2" spans="1:7" ht="12.75">
      <c r="A2" s="13" t="s">
        <v>41</v>
      </c>
      <c r="B2" s="13"/>
      <c r="C2" s="13"/>
      <c r="D2" s="13"/>
      <c r="F2" s="13"/>
      <c r="G2" s="13"/>
    </row>
    <row r="3" spans="1:7" ht="12.75">
      <c r="A3" s="13"/>
      <c r="B3" s="13"/>
      <c r="C3" s="13"/>
      <c r="D3" s="13"/>
      <c r="E3" s="1" t="s">
        <v>42</v>
      </c>
      <c r="F3" s="14"/>
      <c r="G3" s="14" t="s">
        <v>42</v>
      </c>
    </row>
    <row r="4" spans="1:7" ht="12.75">
      <c r="A4" s="13"/>
      <c r="B4" s="13"/>
      <c r="C4" s="13"/>
      <c r="D4" s="13"/>
      <c r="E4" s="1" t="s">
        <v>43</v>
      </c>
      <c r="F4" s="14"/>
      <c r="G4" s="14" t="s">
        <v>44</v>
      </c>
    </row>
    <row r="5" spans="1:7" ht="12.75">
      <c r="A5" s="13"/>
      <c r="B5" s="13"/>
      <c r="C5" s="13"/>
      <c r="D5" s="13"/>
      <c r="E5" s="1" t="s">
        <v>2</v>
      </c>
      <c r="F5" s="14"/>
      <c r="G5" s="14" t="s">
        <v>45</v>
      </c>
    </row>
    <row r="6" spans="1:7" ht="12.75">
      <c r="A6" s="13"/>
      <c r="B6" s="13"/>
      <c r="C6" s="13"/>
      <c r="D6" s="13"/>
      <c r="E6" s="1" t="s">
        <v>4</v>
      </c>
      <c r="F6" s="14"/>
      <c r="G6" s="14" t="s">
        <v>46</v>
      </c>
    </row>
    <row r="7" spans="1:7" ht="12.75">
      <c r="A7" s="13"/>
      <c r="B7" s="13"/>
      <c r="C7" s="13"/>
      <c r="D7" s="13"/>
      <c r="E7" s="4" t="s">
        <v>171</v>
      </c>
      <c r="F7" s="14"/>
      <c r="G7" s="15" t="s">
        <v>167</v>
      </c>
    </row>
    <row r="8" spans="1:7" ht="3" customHeight="1">
      <c r="A8" s="13"/>
      <c r="B8" s="13"/>
      <c r="C8" s="13"/>
      <c r="D8" s="13"/>
      <c r="E8" s="9"/>
      <c r="F8" s="14"/>
      <c r="G8" s="21"/>
    </row>
    <row r="9" spans="1:7" ht="6" customHeight="1">
      <c r="A9" s="13"/>
      <c r="B9" s="13"/>
      <c r="C9" s="13"/>
      <c r="D9" s="13"/>
      <c r="F9" s="13"/>
      <c r="G9" s="13"/>
    </row>
    <row r="10" spans="1:7" ht="12.75">
      <c r="A10" s="13"/>
      <c r="B10" s="13"/>
      <c r="C10" s="13"/>
      <c r="D10" s="13"/>
      <c r="E10" s="4" t="s">
        <v>5</v>
      </c>
      <c r="F10" s="13"/>
      <c r="G10" s="15" t="s">
        <v>5</v>
      </c>
    </row>
    <row r="11" spans="1:7" ht="12.75">
      <c r="A11" s="13"/>
      <c r="B11" s="13"/>
      <c r="C11" s="13"/>
      <c r="D11" s="13"/>
      <c r="F11" s="13"/>
      <c r="G11" s="13"/>
    </row>
    <row r="12" spans="1:7" ht="12.75">
      <c r="A12" s="16" t="s">
        <v>11</v>
      </c>
      <c r="B12" s="13" t="s">
        <v>47</v>
      </c>
      <c r="C12" s="13"/>
      <c r="D12" s="13"/>
      <c r="E12" s="5">
        <v>132710</v>
      </c>
      <c r="F12" s="17"/>
      <c r="G12" s="17">
        <v>132814</v>
      </c>
    </row>
    <row r="13" spans="1:9" ht="12.75">
      <c r="A13" s="16" t="s">
        <v>48</v>
      </c>
      <c r="B13" s="13" t="s">
        <v>49</v>
      </c>
      <c r="C13" s="13"/>
      <c r="D13" s="13"/>
      <c r="E13" s="5">
        <v>23645</v>
      </c>
      <c r="F13" s="17"/>
      <c r="G13" s="17">
        <v>22252</v>
      </c>
      <c r="H13" s="2"/>
      <c r="I13" s="2"/>
    </row>
    <row r="14" spans="1:9" ht="12.75">
      <c r="A14" s="16" t="s">
        <v>77</v>
      </c>
      <c r="B14" s="13" t="s">
        <v>152</v>
      </c>
      <c r="C14" s="13"/>
      <c r="D14" s="13"/>
      <c r="E14" s="5">
        <v>47984</v>
      </c>
      <c r="F14" s="17"/>
      <c r="G14" s="17">
        <v>47534</v>
      </c>
      <c r="H14" s="2"/>
      <c r="I14" s="2"/>
    </row>
    <row r="15" spans="1:9" ht="12.75">
      <c r="A15" s="16" t="s">
        <v>80</v>
      </c>
      <c r="B15" s="16" t="s">
        <v>153</v>
      </c>
      <c r="C15" s="13"/>
      <c r="D15" s="13"/>
      <c r="E15" s="5">
        <v>7872</v>
      </c>
      <c r="F15" s="17"/>
      <c r="G15" s="17">
        <v>5136</v>
      </c>
      <c r="H15" s="2"/>
      <c r="I15" s="2"/>
    </row>
    <row r="16" spans="1:9" ht="12.75">
      <c r="A16" s="13"/>
      <c r="B16" s="13"/>
      <c r="C16" s="13"/>
      <c r="D16" s="13"/>
      <c r="E16" s="5"/>
      <c r="F16" s="17"/>
      <c r="G16" s="17"/>
      <c r="H16" s="2"/>
      <c r="I16" s="2"/>
    </row>
    <row r="17" spans="1:9" ht="12.75">
      <c r="A17" s="16" t="s">
        <v>84</v>
      </c>
      <c r="B17" s="13" t="s">
        <v>50</v>
      </c>
      <c r="C17" s="13"/>
      <c r="D17" s="13"/>
      <c r="E17" s="5"/>
      <c r="F17" s="17"/>
      <c r="G17" s="17"/>
      <c r="H17" s="2"/>
      <c r="I17" s="2"/>
    </row>
    <row r="18" spans="1:9" ht="12.75">
      <c r="A18" s="13"/>
      <c r="B18" s="13"/>
      <c r="C18" s="13" t="s">
        <v>51</v>
      </c>
      <c r="D18" s="13"/>
      <c r="E18" s="5">
        <v>366</v>
      </c>
      <c r="F18" s="17"/>
      <c r="G18" s="17">
        <v>347</v>
      </c>
      <c r="H18" s="2"/>
      <c r="I18" s="2"/>
    </row>
    <row r="19" spans="1:9" ht="12.75">
      <c r="A19" s="13"/>
      <c r="B19" s="13"/>
      <c r="C19" s="13" t="s">
        <v>52</v>
      </c>
      <c r="D19" s="13"/>
      <c r="E19" s="5">
        <v>14588</v>
      </c>
      <c r="F19" s="17"/>
      <c r="G19" s="17">
        <v>15798</v>
      </c>
      <c r="H19" s="2"/>
      <c r="I19" s="2"/>
    </row>
    <row r="20" spans="1:9" ht="12.75">
      <c r="A20" s="13"/>
      <c r="B20" s="13"/>
      <c r="C20" s="13" t="s">
        <v>71</v>
      </c>
      <c r="D20" s="13"/>
      <c r="E20" s="5">
        <v>19133</v>
      </c>
      <c r="F20" s="17"/>
      <c r="G20" s="17">
        <f>10035+6560</f>
        <v>16595</v>
      </c>
      <c r="H20" s="2"/>
      <c r="I20" s="2"/>
    </row>
    <row r="21" spans="1:9" ht="12.75">
      <c r="A21" s="13"/>
      <c r="B21" s="13"/>
      <c r="C21" s="13" t="s">
        <v>53</v>
      </c>
      <c r="D21" s="13"/>
      <c r="E21" s="5">
        <v>32953</v>
      </c>
      <c r="F21" s="17"/>
      <c r="G21" s="17">
        <v>39456</v>
      </c>
      <c r="H21" s="2"/>
      <c r="I21" s="2"/>
    </row>
    <row r="22" spans="1:9" ht="12.75">
      <c r="A22" s="13"/>
      <c r="B22" s="13"/>
      <c r="C22" s="16" t="s">
        <v>164</v>
      </c>
      <c r="D22" s="13"/>
      <c r="E22" s="5">
        <v>3977</v>
      </c>
      <c r="F22" s="17"/>
      <c r="G22" s="17">
        <v>1899</v>
      </c>
      <c r="H22" s="2"/>
      <c r="I22" s="2"/>
    </row>
    <row r="23" spans="1:9" ht="12.75">
      <c r="A23" s="13"/>
      <c r="B23" s="13"/>
      <c r="C23" s="13" t="s">
        <v>70</v>
      </c>
      <c r="D23" s="13"/>
      <c r="E23" s="5">
        <v>11060</v>
      </c>
      <c r="F23" s="17"/>
      <c r="G23" s="17">
        <v>9743</v>
      </c>
      <c r="H23" s="2"/>
      <c r="I23" s="2"/>
    </row>
    <row r="24" spans="1:9" ht="12.75">
      <c r="A24" s="13"/>
      <c r="B24" s="13"/>
      <c r="C24" s="13" t="s">
        <v>74</v>
      </c>
      <c r="D24" s="13"/>
      <c r="E24" s="5">
        <v>1131</v>
      </c>
      <c r="F24" s="17"/>
      <c r="G24" s="17">
        <v>1511</v>
      </c>
      <c r="H24" s="2"/>
      <c r="I24" s="2"/>
    </row>
    <row r="25" spans="1:9" ht="3.75" customHeight="1">
      <c r="A25" s="13"/>
      <c r="B25" s="13"/>
      <c r="C25" s="13"/>
      <c r="D25" s="13"/>
      <c r="E25" s="6"/>
      <c r="F25" s="17"/>
      <c r="G25" s="18"/>
      <c r="H25" s="2"/>
      <c r="I25" s="2"/>
    </row>
    <row r="26" spans="1:9" ht="12.75">
      <c r="A26" s="13"/>
      <c r="B26" s="13"/>
      <c r="C26" s="13"/>
      <c r="D26" s="13"/>
      <c r="E26" s="5">
        <f>SUM(E18:E25)</f>
        <v>83208</v>
      </c>
      <c r="F26" s="17"/>
      <c r="G26" s="17">
        <f>SUM(G18:G25)</f>
        <v>85349</v>
      </c>
      <c r="H26" s="2"/>
      <c r="I26" s="2"/>
    </row>
    <row r="27" spans="1:9" ht="3" customHeight="1">
      <c r="A27" s="13"/>
      <c r="B27" s="13"/>
      <c r="C27" s="13"/>
      <c r="D27" s="13"/>
      <c r="E27" s="6"/>
      <c r="F27" s="17"/>
      <c r="G27" s="18"/>
      <c r="H27" s="2"/>
      <c r="I27" s="2"/>
    </row>
    <row r="28" spans="1:9" ht="12.75">
      <c r="A28" s="13"/>
      <c r="B28" s="13"/>
      <c r="C28" s="13"/>
      <c r="D28" s="13"/>
      <c r="E28" s="5"/>
      <c r="F28" s="17"/>
      <c r="G28" s="17"/>
      <c r="H28" s="2"/>
      <c r="I28" s="2"/>
    </row>
    <row r="29" spans="1:9" ht="12.75">
      <c r="A29" s="16" t="s">
        <v>95</v>
      </c>
      <c r="B29" s="13" t="s">
        <v>54</v>
      </c>
      <c r="C29" s="13"/>
      <c r="D29" s="13"/>
      <c r="E29" s="5"/>
      <c r="F29" s="17"/>
      <c r="G29" s="17"/>
      <c r="H29" s="2"/>
      <c r="I29" s="2"/>
    </row>
    <row r="30" spans="1:9" ht="12.75">
      <c r="A30" s="13"/>
      <c r="B30" s="13"/>
      <c r="C30" s="13" t="s">
        <v>55</v>
      </c>
      <c r="D30" s="13"/>
      <c r="E30" s="5">
        <f>8675+3084</f>
        <v>11759</v>
      </c>
      <c r="F30" s="17"/>
      <c r="G30" s="17">
        <v>14461</v>
      </c>
      <c r="H30" s="2"/>
      <c r="I30" s="2"/>
    </row>
    <row r="31" spans="1:9" ht="12.75">
      <c r="A31" s="13"/>
      <c r="B31" s="13"/>
      <c r="C31" s="13" t="s">
        <v>56</v>
      </c>
      <c r="D31" s="13"/>
      <c r="E31" s="5">
        <v>6556</v>
      </c>
      <c r="F31" s="17"/>
      <c r="G31" s="17">
        <v>6939</v>
      </c>
      <c r="H31" s="2"/>
      <c r="I31" s="2"/>
    </row>
    <row r="32" spans="1:9" ht="12.75">
      <c r="A32" s="13"/>
      <c r="B32" s="13"/>
      <c r="C32" s="13" t="s">
        <v>57</v>
      </c>
      <c r="D32" s="13"/>
      <c r="E32" s="5">
        <v>18808</v>
      </c>
      <c r="F32" s="17"/>
      <c r="G32" s="17">
        <v>17222</v>
      </c>
      <c r="H32" s="2"/>
      <c r="I32" s="2"/>
    </row>
    <row r="33" spans="1:9" ht="12.75">
      <c r="A33" s="13"/>
      <c r="B33" s="13"/>
      <c r="C33" s="13" t="s">
        <v>73</v>
      </c>
      <c r="D33" s="13"/>
      <c r="E33" s="5">
        <v>3217</v>
      </c>
      <c r="F33" s="17"/>
      <c r="G33" s="17">
        <v>3217</v>
      </c>
      <c r="H33" s="2"/>
      <c r="I33" s="2"/>
    </row>
    <row r="34" spans="1:9" ht="12.75">
      <c r="A34" s="13"/>
      <c r="B34" s="13"/>
      <c r="C34" s="16" t="s">
        <v>58</v>
      </c>
      <c r="D34" s="13"/>
      <c r="E34" s="5">
        <v>1447</v>
      </c>
      <c r="F34" s="17"/>
      <c r="G34" s="17">
        <v>1495</v>
      </c>
      <c r="H34" s="2"/>
      <c r="I34" s="2"/>
    </row>
    <row r="35" spans="1:9" ht="3.75" customHeight="1">
      <c r="A35" s="13"/>
      <c r="B35" s="13"/>
      <c r="C35" s="13"/>
      <c r="D35" s="13"/>
      <c r="E35" s="6"/>
      <c r="F35" s="17"/>
      <c r="G35" s="18"/>
      <c r="H35" s="2"/>
      <c r="I35" s="2"/>
    </row>
    <row r="36" spans="1:9" ht="12.75">
      <c r="A36" s="13"/>
      <c r="B36" s="13"/>
      <c r="C36" s="13"/>
      <c r="D36" s="13"/>
      <c r="E36" s="5">
        <f>SUM(E30:E35)</f>
        <v>41787</v>
      </c>
      <c r="F36" s="17"/>
      <c r="G36" s="17">
        <f>SUM(G30:G35)</f>
        <v>43334</v>
      </c>
      <c r="H36" s="2"/>
      <c r="I36" s="2"/>
    </row>
    <row r="37" spans="1:9" ht="3" customHeight="1">
      <c r="A37" s="13"/>
      <c r="B37" s="13"/>
      <c r="C37" s="13"/>
      <c r="D37" s="13"/>
      <c r="E37" s="6"/>
      <c r="F37" s="17"/>
      <c r="G37" s="18"/>
      <c r="H37" s="2"/>
      <c r="I37" s="2"/>
    </row>
    <row r="38" spans="1:9" ht="12.75">
      <c r="A38" s="13"/>
      <c r="B38" s="13"/>
      <c r="C38" s="13"/>
      <c r="D38" s="13"/>
      <c r="E38" s="5"/>
      <c r="F38" s="17"/>
      <c r="G38" s="17"/>
      <c r="H38" s="2"/>
      <c r="I38" s="2"/>
    </row>
    <row r="39" spans="1:9" ht="12.75">
      <c r="A39" s="16" t="s">
        <v>96</v>
      </c>
      <c r="B39" s="13" t="s">
        <v>59</v>
      </c>
      <c r="C39" s="13"/>
      <c r="D39" s="13"/>
      <c r="E39" s="5">
        <f>+E26-E36</f>
        <v>41421</v>
      </c>
      <c r="F39" s="17"/>
      <c r="G39" s="17">
        <f>+G26-G36</f>
        <v>42015</v>
      </c>
      <c r="H39" s="2"/>
      <c r="I39" s="2"/>
    </row>
    <row r="40" spans="1:9" ht="3.75" customHeight="1">
      <c r="A40" s="16"/>
      <c r="B40" s="13"/>
      <c r="C40" s="13"/>
      <c r="D40" s="13"/>
      <c r="E40" s="6"/>
      <c r="F40" s="17"/>
      <c r="G40" s="18"/>
      <c r="H40" s="2"/>
      <c r="I40" s="2"/>
    </row>
    <row r="41" spans="1:9" ht="12.75">
      <c r="A41" s="16"/>
      <c r="B41" s="13"/>
      <c r="C41" s="13"/>
      <c r="D41" s="13"/>
      <c r="E41" s="5">
        <f>SUM(E12:E15)+E39</f>
        <v>253632</v>
      </c>
      <c r="F41" s="17"/>
      <c r="G41" s="17">
        <f>SUM(G12:G15)+G39</f>
        <v>249751</v>
      </c>
      <c r="H41" s="2"/>
      <c r="I41" s="2"/>
    </row>
    <row r="42" spans="1:9" ht="3" customHeight="1" thickBot="1">
      <c r="A42" s="16"/>
      <c r="B42" s="13"/>
      <c r="C42" s="13"/>
      <c r="D42" s="13"/>
      <c r="E42" s="7"/>
      <c r="F42" s="17"/>
      <c r="G42" s="19"/>
      <c r="H42" s="2"/>
      <c r="I42" s="2"/>
    </row>
    <row r="43" spans="1:9" ht="13.5" thickTop="1">
      <c r="A43" s="13"/>
      <c r="B43" s="13"/>
      <c r="C43" s="13"/>
      <c r="D43" s="13"/>
      <c r="E43" s="5"/>
      <c r="F43" s="17"/>
      <c r="G43" s="17"/>
      <c r="H43" s="2"/>
      <c r="I43" s="2"/>
    </row>
    <row r="44" spans="1:9" ht="12.75">
      <c r="A44" s="16" t="s">
        <v>97</v>
      </c>
      <c r="B44" s="13" t="s">
        <v>60</v>
      </c>
      <c r="C44" s="13"/>
      <c r="D44" s="13"/>
      <c r="E44" s="5"/>
      <c r="F44" s="17"/>
      <c r="G44" s="17"/>
      <c r="H44" s="2"/>
      <c r="I44" s="2"/>
    </row>
    <row r="45" spans="1:9" ht="12.75">
      <c r="A45" s="13"/>
      <c r="B45" s="13" t="s">
        <v>61</v>
      </c>
      <c r="C45" s="13"/>
      <c r="D45" s="13"/>
      <c r="E45" s="5">
        <v>99651</v>
      </c>
      <c r="F45" s="17"/>
      <c r="G45" s="17">
        <v>99279</v>
      </c>
      <c r="H45" s="2"/>
      <c r="I45" s="2"/>
    </row>
    <row r="46" spans="1:9" ht="12.75">
      <c r="A46" s="13"/>
      <c r="B46" s="13" t="s">
        <v>62</v>
      </c>
      <c r="C46" s="13"/>
      <c r="D46" s="13"/>
      <c r="E46" s="5"/>
      <c r="F46" s="17"/>
      <c r="G46" s="17"/>
      <c r="H46" s="2"/>
      <c r="I46" s="2"/>
    </row>
    <row r="47" spans="1:9" ht="12.75">
      <c r="A47" s="13"/>
      <c r="B47" s="13"/>
      <c r="C47" s="13" t="s">
        <v>63</v>
      </c>
      <c r="D47" s="13"/>
      <c r="E47" s="5">
        <v>63658</v>
      </c>
      <c r="F47" s="17"/>
      <c r="G47" s="17">
        <v>63652</v>
      </c>
      <c r="H47" s="2"/>
      <c r="I47" s="2"/>
    </row>
    <row r="48" spans="1:9" ht="12.75">
      <c r="A48" s="13"/>
      <c r="B48" s="13"/>
      <c r="C48" s="13" t="s">
        <v>64</v>
      </c>
      <c r="D48" s="13"/>
      <c r="E48" s="5">
        <v>3532</v>
      </c>
      <c r="F48" s="17"/>
      <c r="G48" s="17">
        <v>3532</v>
      </c>
      <c r="H48" s="2"/>
      <c r="I48" s="2"/>
    </row>
    <row r="49" spans="1:9" ht="12.75">
      <c r="A49" s="13"/>
      <c r="B49" s="13"/>
      <c r="C49" s="13" t="s">
        <v>65</v>
      </c>
      <c r="D49" s="13"/>
      <c r="E49" s="5">
        <v>69489</v>
      </c>
      <c r="F49" s="17"/>
      <c r="G49" s="17">
        <v>64034</v>
      </c>
      <c r="H49" s="2"/>
      <c r="I49" s="2"/>
    </row>
    <row r="50" spans="1:9" ht="12.75">
      <c r="A50" s="13"/>
      <c r="B50" s="13"/>
      <c r="C50" s="13" t="s">
        <v>66</v>
      </c>
      <c r="D50" s="13"/>
      <c r="E50" s="5">
        <v>1140</v>
      </c>
      <c r="F50" s="17"/>
      <c r="G50" s="17">
        <v>1198</v>
      </c>
      <c r="H50" s="2"/>
      <c r="I50" s="2"/>
    </row>
    <row r="51" spans="1:9" ht="3" customHeight="1">
      <c r="A51" s="13"/>
      <c r="B51" s="13"/>
      <c r="C51" s="13"/>
      <c r="D51" s="13"/>
      <c r="E51" s="6"/>
      <c r="F51" s="17"/>
      <c r="G51" s="18"/>
      <c r="H51" s="2"/>
      <c r="I51" s="2"/>
    </row>
    <row r="52" spans="1:9" ht="12.75">
      <c r="A52" s="13"/>
      <c r="B52" s="13"/>
      <c r="C52" s="13"/>
      <c r="D52" s="13"/>
      <c r="E52" s="5">
        <f>SUM(E45:E51)</f>
        <v>237470</v>
      </c>
      <c r="F52" s="17"/>
      <c r="G52" s="17">
        <f>SUM(G45:G51)</f>
        <v>231695</v>
      </c>
      <c r="H52" s="2"/>
      <c r="I52" s="2"/>
    </row>
    <row r="53" spans="1:9" ht="12.75">
      <c r="A53" s="16" t="s">
        <v>98</v>
      </c>
      <c r="B53" s="13" t="s">
        <v>67</v>
      </c>
      <c r="C53" s="13"/>
      <c r="D53" s="13"/>
      <c r="E53" s="5">
        <v>2873</v>
      </c>
      <c r="F53" s="17"/>
      <c r="G53" s="17">
        <v>2577</v>
      </c>
      <c r="H53" s="2"/>
      <c r="I53" s="2"/>
    </row>
    <row r="54" spans="1:9" ht="12.75">
      <c r="A54" s="16" t="s">
        <v>99</v>
      </c>
      <c r="B54" s="13" t="s">
        <v>68</v>
      </c>
      <c r="C54" s="13"/>
      <c r="D54" s="13"/>
      <c r="E54" s="5">
        <v>11369</v>
      </c>
      <c r="F54" s="17"/>
      <c r="G54" s="17">
        <v>13538</v>
      </c>
      <c r="H54" s="2"/>
      <c r="I54" s="2"/>
    </row>
    <row r="55" spans="1:9" ht="12.75">
      <c r="A55" s="16" t="s">
        <v>100</v>
      </c>
      <c r="B55" s="13" t="s">
        <v>69</v>
      </c>
      <c r="C55" s="13"/>
      <c r="D55" s="13"/>
      <c r="E55" s="5">
        <v>1920</v>
      </c>
      <c r="F55" s="17"/>
      <c r="G55" s="17">
        <v>1941</v>
      </c>
      <c r="H55" s="2"/>
      <c r="I55" s="2"/>
    </row>
    <row r="56" spans="1:9" ht="2.25" customHeight="1">
      <c r="A56" s="13"/>
      <c r="B56" s="13"/>
      <c r="C56" s="13"/>
      <c r="D56" s="13"/>
      <c r="E56" s="6"/>
      <c r="F56" s="17"/>
      <c r="G56" s="18"/>
      <c r="H56" s="2"/>
      <c r="I56" s="2"/>
    </row>
    <row r="57" spans="1:9" ht="12.75">
      <c r="A57" s="13"/>
      <c r="B57" s="13"/>
      <c r="C57" s="13"/>
      <c r="D57" s="13"/>
      <c r="E57" s="5">
        <f>SUM(E52:E56)</f>
        <v>253632</v>
      </c>
      <c r="F57" s="17"/>
      <c r="G57" s="17">
        <f>SUM(G52:G56)</f>
        <v>249751</v>
      </c>
      <c r="H57" s="2"/>
      <c r="I57" s="2"/>
    </row>
    <row r="58" spans="1:9" ht="3" customHeight="1" thickBot="1">
      <c r="A58" s="13"/>
      <c r="B58" s="13"/>
      <c r="C58" s="13"/>
      <c r="D58" s="13"/>
      <c r="E58" s="7"/>
      <c r="F58" s="17"/>
      <c r="G58" s="19"/>
      <c r="H58" s="2"/>
      <c r="I58" s="2"/>
    </row>
    <row r="59" spans="1:9" ht="13.5" thickTop="1">
      <c r="A59" s="13"/>
      <c r="B59" s="13"/>
      <c r="C59" s="13"/>
      <c r="D59" s="13"/>
      <c r="E59" s="5"/>
      <c r="F59" s="17"/>
      <c r="G59" s="17"/>
      <c r="H59" s="2"/>
      <c r="I59" s="2"/>
    </row>
    <row r="60" spans="1:7" ht="12.75">
      <c r="A60" s="16" t="s">
        <v>165</v>
      </c>
      <c r="B60" s="16" t="s">
        <v>81</v>
      </c>
      <c r="C60" s="13"/>
      <c r="D60" s="13"/>
      <c r="E60" s="8">
        <f>(+E41-SUM(E53:E56))/E45</f>
        <v>2.3830167283820534</v>
      </c>
      <c r="F60" s="17"/>
      <c r="G60" s="20">
        <f>(+G41-SUM(G53:G56))/G45</f>
        <v>2.3337765287724492</v>
      </c>
    </row>
    <row r="61" spans="1:7" ht="3" customHeight="1" thickBot="1">
      <c r="A61" s="13"/>
      <c r="B61" s="13"/>
      <c r="C61" s="13"/>
      <c r="D61" s="13"/>
      <c r="E61" s="7"/>
      <c r="F61" s="17"/>
      <c r="G61" s="19"/>
    </row>
    <row r="62" spans="1:7" ht="13.5" thickTop="1">
      <c r="A62" s="13"/>
      <c r="B62" s="13"/>
      <c r="C62" s="13"/>
      <c r="D62" s="13"/>
      <c r="E62" s="5"/>
      <c r="F62" s="17"/>
      <c r="G62" s="17"/>
    </row>
    <row r="63" spans="1:7" ht="12.75">
      <c r="A63" s="13"/>
      <c r="B63" s="13"/>
      <c r="C63" s="13"/>
      <c r="D63" s="13"/>
      <c r="E63" s="5"/>
      <c r="F63" s="17"/>
      <c r="G63" s="17"/>
    </row>
    <row r="64" spans="1:7" ht="12.75">
      <c r="A64" s="13"/>
      <c r="B64" s="13"/>
      <c r="C64" s="13"/>
      <c r="D64" s="13"/>
      <c r="E64" s="5"/>
      <c r="F64" s="17"/>
      <c r="G64" s="17"/>
    </row>
    <row r="65" spans="1:7" ht="12.75">
      <c r="A65" s="13"/>
      <c r="B65" s="13"/>
      <c r="C65" s="13"/>
      <c r="D65" s="13"/>
      <c r="E65" s="5"/>
      <c r="F65" s="17"/>
      <c r="G65" s="17"/>
    </row>
    <row r="66" spans="1:7" ht="12.75">
      <c r="A66" s="13"/>
      <c r="B66" s="13"/>
      <c r="C66" s="13"/>
      <c r="D66" s="13"/>
      <c r="E66" s="5"/>
      <c r="F66" s="17"/>
      <c r="G66" s="17"/>
    </row>
    <row r="67" spans="1:7" ht="12.75">
      <c r="A67" s="13"/>
      <c r="B67" s="13"/>
      <c r="C67" s="13"/>
      <c r="D67" s="13"/>
      <c r="E67" s="5"/>
      <c r="F67" s="17"/>
      <c r="G67" s="17"/>
    </row>
    <row r="68" spans="1:7" ht="12.75">
      <c r="A68" s="13"/>
      <c r="B68" s="13"/>
      <c r="C68" s="13"/>
      <c r="D68" s="13"/>
      <c r="E68" s="5"/>
      <c r="F68" s="17"/>
      <c r="G68" s="17"/>
    </row>
    <row r="69" spans="1:7" ht="12.75">
      <c r="A69" s="13"/>
      <c r="B69" s="13"/>
      <c r="C69" s="13"/>
      <c r="D69" s="13"/>
      <c r="E69" s="5"/>
      <c r="F69" s="17"/>
      <c r="G69" s="17"/>
    </row>
    <row r="70" spans="1:7" ht="12.75">
      <c r="A70" s="13"/>
      <c r="B70" s="13"/>
      <c r="C70" s="13"/>
      <c r="D70" s="13"/>
      <c r="E70" s="5"/>
      <c r="F70" s="17"/>
      <c r="G70" s="17"/>
    </row>
    <row r="71" spans="1:7" ht="12.75">
      <c r="A71" s="13"/>
      <c r="B71" s="13"/>
      <c r="C71" s="13"/>
      <c r="D71" s="13"/>
      <c r="E71" s="5"/>
      <c r="F71" s="17"/>
      <c r="G71" s="17"/>
    </row>
    <row r="72" spans="5:7" ht="12.75">
      <c r="E72" s="5"/>
      <c r="F72" s="2"/>
      <c r="G72" s="2"/>
    </row>
    <row r="73" spans="5:7" ht="12.75">
      <c r="E73" s="5"/>
      <c r="F73" s="2"/>
      <c r="G73" s="2"/>
    </row>
    <row r="74" spans="5:7" ht="12.75">
      <c r="E74" s="5"/>
      <c r="F74" s="2"/>
      <c r="G74" s="2"/>
    </row>
    <row r="75" spans="5:7" ht="12.75">
      <c r="E75" s="5"/>
      <c r="F75" s="2"/>
      <c r="G75" s="2"/>
    </row>
    <row r="76" spans="5:7" ht="12.75">
      <c r="E76" s="5"/>
      <c r="F76" s="2"/>
      <c r="G76" s="2"/>
    </row>
    <row r="77" spans="5:7" ht="12.75">
      <c r="E77" s="5"/>
      <c r="F77" s="2"/>
      <c r="G77" s="2"/>
    </row>
    <row r="78" spans="5:7" ht="12.75">
      <c r="E78" s="5"/>
      <c r="F78" s="2"/>
      <c r="G78" s="2"/>
    </row>
    <row r="79" spans="5:7" ht="12.75">
      <c r="E79" s="5"/>
      <c r="F79" s="2"/>
      <c r="G79" s="2"/>
    </row>
    <row r="80" spans="5:7" ht="12.75">
      <c r="E80" s="5"/>
      <c r="F80" s="2"/>
      <c r="G80" s="2"/>
    </row>
    <row r="81" spans="5:7" ht="12.75">
      <c r="E81" s="5"/>
      <c r="F81" s="2"/>
      <c r="G81" s="2"/>
    </row>
    <row r="82" spans="5:7" ht="12.75">
      <c r="E82" s="5"/>
      <c r="F82" s="2"/>
      <c r="G82" s="2"/>
    </row>
    <row r="83" spans="5:7" ht="12.75">
      <c r="E83" s="5"/>
      <c r="F83" s="2"/>
      <c r="G83" s="2"/>
    </row>
    <row r="84" spans="5:7" ht="12.75">
      <c r="E84" s="5"/>
      <c r="F84" s="2"/>
      <c r="G84" s="2"/>
    </row>
    <row r="85" spans="5:7" ht="12.75">
      <c r="E85" s="5"/>
      <c r="F85" s="2"/>
      <c r="G85" s="2"/>
    </row>
    <row r="86" spans="5:7" ht="12.75">
      <c r="E86" s="5"/>
      <c r="F86" s="2"/>
      <c r="G86" s="2"/>
    </row>
    <row r="87" spans="5:7" ht="12.75">
      <c r="E87" s="5"/>
      <c r="F87" s="2"/>
      <c r="G87" s="2"/>
    </row>
    <row r="88" spans="5:7" ht="12.75">
      <c r="E88" s="5"/>
      <c r="F88" s="2"/>
      <c r="G88" s="2"/>
    </row>
    <row r="89" spans="5:7" ht="12.75">
      <c r="E89" s="5"/>
      <c r="F89" s="2"/>
      <c r="G89" s="2"/>
    </row>
    <row r="90" spans="5:7" ht="12.75">
      <c r="E90" s="5"/>
      <c r="F90" s="2"/>
      <c r="G90" s="2"/>
    </row>
    <row r="91" spans="5:7" ht="12.75">
      <c r="E91" s="5"/>
      <c r="F91" s="2"/>
      <c r="G91" s="2"/>
    </row>
    <row r="92" spans="5:7" ht="12.75">
      <c r="E92" s="5"/>
      <c r="F92" s="2"/>
      <c r="G92" s="2"/>
    </row>
    <row r="93" spans="5:7" ht="12.75">
      <c r="E93" s="5"/>
      <c r="F93" s="2"/>
      <c r="G93" s="2"/>
    </row>
    <row r="94" spans="5:7" ht="12.75">
      <c r="E94" s="5"/>
      <c r="F94" s="2"/>
      <c r="G94" s="2"/>
    </row>
    <row r="95" spans="5:7" ht="12.75">
      <c r="E95" s="5"/>
      <c r="F95" s="2"/>
      <c r="G95" s="2"/>
    </row>
    <row r="96" spans="5:7" ht="12.75">
      <c r="E96" s="5"/>
      <c r="F96" s="2"/>
      <c r="G96" s="2"/>
    </row>
    <row r="97" spans="5:7" ht="12.75">
      <c r="E97" s="5"/>
      <c r="F97" s="2"/>
      <c r="G97" s="2"/>
    </row>
    <row r="98" spans="5:7" ht="12.75">
      <c r="E98" s="5"/>
      <c r="F98" s="2"/>
      <c r="G98" s="2"/>
    </row>
    <row r="99" spans="5:7" ht="12.75">
      <c r="E99" s="5"/>
      <c r="F99" s="2"/>
      <c r="G99" s="2"/>
    </row>
    <row r="100" spans="5:7" ht="12.75">
      <c r="E100" s="5"/>
      <c r="F100" s="2"/>
      <c r="G100" s="2"/>
    </row>
    <row r="101" spans="5:7" ht="12.75">
      <c r="E101" s="5"/>
      <c r="F101" s="2"/>
      <c r="G101" s="2"/>
    </row>
    <row r="102" spans="5:7" ht="12.75">
      <c r="E102" s="5"/>
      <c r="F102" s="2"/>
      <c r="G102" s="2"/>
    </row>
    <row r="103" spans="5:7" ht="12.75">
      <c r="E103" s="5"/>
      <c r="F103" s="2"/>
      <c r="G103" s="2"/>
    </row>
    <row r="104" spans="5:7" ht="12.75">
      <c r="E104" s="5"/>
      <c r="F104" s="2"/>
      <c r="G104" s="2"/>
    </row>
    <row r="105" spans="5:7" ht="12.75">
      <c r="E105" s="5"/>
      <c r="F105" s="2"/>
      <c r="G105" s="2"/>
    </row>
    <row r="106" spans="5:7" ht="12.75">
      <c r="E106" s="5"/>
      <c r="F106" s="2"/>
      <c r="G106" s="2"/>
    </row>
    <row r="107" spans="5:7" ht="12.75">
      <c r="E107" s="5"/>
      <c r="F107" s="2"/>
      <c r="G107" s="2"/>
    </row>
    <row r="108" spans="5:7" ht="12.75">
      <c r="E108" s="5"/>
      <c r="F108" s="2"/>
      <c r="G108" s="2"/>
    </row>
    <row r="109" spans="5:7" ht="12.75">
      <c r="E109" s="5"/>
      <c r="F109" s="2"/>
      <c r="G109" s="2"/>
    </row>
    <row r="110" spans="5:7" ht="12.75">
      <c r="E110" s="5"/>
      <c r="F110" s="2"/>
      <c r="G110" s="2"/>
    </row>
    <row r="111" spans="5:7" ht="12.75">
      <c r="E111" s="5"/>
      <c r="F111" s="2"/>
      <c r="G111" s="2"/>
    </row>
    <row r="112" spans="5:7" ht="12.75">
      <c r="E112" s="5"/>
      <c r="F112" s="2"/>
      <c r="G112" s="2"/>
    </row>
    <row r="113" spans="5:7" ht="12.75">
      <c r="E113" s="5"/>
      <c r="F113" s="2"/>
      <c r="G113" s="2"/>
    </row>
    <row r="114" spans="5:7" ht="12.75">
      <c r="E114" s="5"/>
      <c r="F114" s="2"/>
      <c r="G114" s="2"/>
    </row>
    <row r="115" spans="5:7" ht="12.75">
      <c r="E115" s="5"/>
      <c r="F115" s="2"/>
      <c r="G115" s="2"/>
    </row>
    <row r="116" spans="5:7" ht="12.75">
      <c r="E116" s="5"/>
      <c r="F116" s="2"/>
      <c r="G116" s="2"/>
    </row>
    <row r="117" spans="5:7" ht="12.75">
      <c r="E117" s="5"/>
      <c r="F117" s="2"/>
      <c r="G117" s="2"/>
    </row>
    <row r="118" spans="5:7" ht="12.75">
      <c r="E118" s="5"/>
      <c r="F118" s="2"/>
      <c r="G118" s="2"/>
    </row>
    <row r="119" spans="5:7" ht="12.75">
      <c r="E119" s="5"/>
      <c r="F119" s="2"/>
      <c r="G119" s="2"/>
    </row>
    <row r="120" spans="5:7" ht="12.75">
      <c r="E120" s="5"/>
      <c r="F120" s="2"/>
      <c r="G120" s="2"/>
    </row>
    <row r="121" spans="5:7" ht="12.75">
      <c r="E121" s="5"/>
      <c r="F121" s="2"/>
      <c r="G121" s="2"/>
    </row>
    <row r="122" spans="5:7" ht="12.75">
      <c r="E122" s="5"/>
      <c r="F122" s="2"/>
      <c r="G122" s="2"/>
    </row>
    <row r="123" spans="5:7" ht="12.75">
      <c r="E123" s="5"/>
      <c r="F123" s="2"/>
      <c r="G123" s="2"/>
    </row>
    <row r="124" spans="5:7" ht="12.75">
      <c r="E124" s="5"/>
      <c r="F124" s="2"/>
      <c r="G124" s="2"/>
    </row>
    <row r="125" spans="5:7" ht="12.75">
      <c r="E125" s="5"/>
      <c r="F125" s="2"/>
      <c r="G125" s="2"/>
    </row>
    <row r="126" spans="5:7" ht="12.75">
      <c r="E126" s="5"/>
      <c r="F126" s="2"/>
      <c r="G126" s="2"/>
    </row>
    <row r="127" spans="5:7" ht="12.75">
      <c r="E127" s="5"/>
      <c r="F127" s="2"/>
      <c r="G127" s="2"/>
    </row>
    <row r="128" spans="5:7" ht="12.75">
      <c r="E128" s="5"/>
      <c r="F128" s="2"/>
      <c r="G128" s="2"/>
    </row>
    <row r="129" spans="5:7" ht="12.75">
      <c r="E129" s="5"/>
      <c r="F129" s="2"/>
      <c r="G129" s="2"/>
    </row>
    <row r="130" spans="5:7" ht="12.75">
      <c r="E130" s="5"/>
      <c r="F130" s="2"/>
      <c r="G130" s="2"/>
    </row>
    <row r="131" spans="5:7" ht="12.75">
      <c r="E131" s="5"/>
      <c r="F131" s="2"/>
      <c r="G131" s="2"/>
    </row>
    <row r="132" spans="5:7" ht="12.75">
      <c r="E132" s="5"/>
      <c r="F132" s="2"/>
      <c r="G132" s="2"/>
    </row>
    <row r="133" spans="5:7" ht="12.75">
      <c r="E133" s="5"/>
      <c r="F133" s="2"/>
      <c r="G133" s="2"/>
    </row>
    <row r="134" spans="5:7" ht="12.75">
      <c r="E134" s="5"/>
      <c r="F134" s="2"/>
      <c r="G134" s="2"/>
    </row>
    <row r="135" spans="5:7" ht="12.75">
      <c r="E135" s="5"/>
      <c r="F135" s="2"/>
      <c r="G135" s="2"/>
    </row>
    <row r="136" spans="5:7" ht="12.75">
      <c r="E136" s="5"/>
      <c r="F136" s="2"/>
      <c r="G136" s="2"/>
    </row>
    <row r="137" spans="5:7" ht="12.75">
      <c r="E137" s="5"/>
      <c r="F137" s="2"/>
      <c r="G137" s="2"/>
    </row>
    <row r="138" spans="5:7" ht="12.75">
      <c r="E138" s="5"/>
      <c r="F138" s="2"/>
      <c r="G138" s="2"/>
    </row>
    <row r="139" spans="5:7" ht="12.75">
      <c r="E139" s="5"/>
      <c r="F139" s="2"/>
      <c r="G139" s="2"/>
    </row>
    <row r="140" spans="5:7" ht="12.75">
      <c r="E140" s="5"/>
      <c r="F140" s="2"/>
      <c r="G140" s="2"/>
    </row>
    <row r="141" spans="5:7" ht="12.75">
      <c r="E141" s="5"/>
      <c r="F141" s="2"/>
      <c r="G141" s="2"/>
    </row>
    <row r="142" spans="5:7" ht="12.75">
      <c r="E142" s="5"/>
      <c r="F142" s="2"/>
      <c r="G142" s="2"/>
    </row>
    <row r="143" spans="5:7" ht="12.75">
      <c r="E143" s="5"/>
      <c r="F143" s="2"/>
      <c r="G143" s="2"/>
    </row>
    <row r="144" spans="5:7" ht="12.75">
      <c r="E144" s="5"/>
      <c r="F144" s="2"/>
      <c r="G144" s="2"/>
    </row>
    <row r="145" spans="5:7" ht="12.75">
      <c r="E145" s="5"/>
      <c r="F145" s="2"/>
      <c r="G145" s="2"/>
    </row>
    <row r="146" spans="5:7" ht="12.75">
      <c r="E146" s="5"/>
      <c r="F146" s="2"/>
      <c r="G146" s="2"/>
    </row>
    <row r="147" spans="5:7" ht="12.75">
      <c r="E147" s="5"/>
      <c r="F147" s="2"/>
      <c r="G147" s="2"/>
    </row>
    <row r="148" spans="5:7" ht="12.75">
      <c r="E148" s="5"/>
      <c r="F148" s="2"/>
      <c r="G148" s="2"/>
    </row>
    <row r="149" spans="5:7" ht="12.75">
      <c r="E149" s="5"/>
      <c r="F149" s="2"/>
      <c r="G149" s="2"/>
    </row>
    <row r="150" spans="5:7" ht="12.75">
      <c r="E150" s="5"/>
      <c r="F150" s="2"/>
      <c r="G150" s="2"/>
    </row>
    <row r="151" spans="5:7" ht="12.75">
      <c r="E151" s="5"/>
      <c r="F151" s="2"/>
      <c r="G151" s="2"/>
    </row>
    <row r="152" spans="5:7" ht="12.75">
      <c r="E152" s="5"/>
      <c r="F152" s="2"/>
      <c r="G152" s="2"/>
    </row>
    <row r="153" spans="5:7" ht="12.75">
      <c r="E153" s="5"/>
      <c r="F153" s="2"/>
      <c r="G153" s="2"/>
    </row>
    <row r="154" spans="5:7" ht="12.75">
      <c r="E154" s="5"/>
      <c r="F154" s="2"/>
      <c r="G154" s="2"/>
    </row>
  </sheetData>
  <printOptions/>
  <pageMargins left="0.94" right="0.61" top="0.61" bottom="0.5" header="0.44" footer="0.36"/>
  <pageSetup horizontalDpi="600" verticalDpi="600" orientation="portrait" paperSize="9" r:id="rId1"/>
  <rowBreaks count="2" manualBreakCount="2">
    <brk id="166" max="255" man="1"/>
    <brk id="1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8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7109375" style="13" customWidth="1"/>
    <col min="2" max="2" width="9.140625" style="13" customWidth="1"/>
    <col min="3" max="3" width="11.421875" style="13" customWidth="1"/>
    <col min="4" max="4" width="9.140625" style="13" customWidth="1"/>
    <col min="5" max="5" width="10.421875" style="13" customWidth="1"/>
    <col min="6" max="6" width="9.140625" style="13" customWidth="1"/>
    <col min="7" max="7" width="7.7109375" style="13" customWidth="1"/>
    <col min="8" max="8" width="11.00390625" style="13" bestFit="1" customWidth="1"/>
    <col min="9" max="9" width="7.140625" style="13" customWidth="1"/>
    <col min="10" max="11" width="9.140625" style="13" customWidth="1"/>
    <col min="12" max="12" width="12.8515625" style="13" bestFit="1" customWidth="1"/>
    <col min="13" max="13" width="10.28125" style="13" bestFit="1" customWidth="1"/>
    <col min="14" max="14" width="11.28125" style="13" bestFit="1" customWidth="1"/>
    <col min="15" max="15" width="10.57421875" style="13" bestFit="1" customWidth="1"/>
    <col min="16" max="16384" width="9.140625" style="13" customWidth="1"/>
  </cols>
  <sheetData>
    <row r="1" ht="12.75">
      <c r="A1" s="3" t="s">
        <v>91</v>
      </c>
    </row>
    <row r="2" spans="1:2" ht="12.75">
      <c r="A2" s="16" t="s">
        <v>11</v>
      </c>
      <c r="B2" s="16" t="s">
        <v>163</v>
      </c>
    </row>
    <row r="3" ht="12.75">
      <c r="B3" s="16" t="s">
        <v>185</v>
      </c>
    </row>
    <row r="5" spans="1:10" ht="12.75">
      <c r="A5" s="16" t="s">
        <v>17</v>
      </c>
      <c r="B5" s="16" t="s">
        <v>236</v>
      </c>
      <c r="J5" s="86" t="s">
        <v>5</v>
      </c>
    </row>
    <row r="6" spans="1:2" ht="12.75">
      <c r="A6" s="16"/>
      <c r="B6" s="16"/>
    </row>
    <row r="7" spans="1:10" ht="12.75">
      <c r="A7" s="16"/>
      <c r="B7" s="16" t="s">
        <v>180</v>
      </c>
      <c r="J7" s="110">
        <v>654</v>
      </c>
    </row>
    <row r="8" spans="1:10" ht="12.75">
      <c r="A8" s="16"/>
      <c r="B8" s="16" t="s">
        <v>181</v>
      </c>
      <c r="J8" s="110">
        <v>952</v>
      </c>
    </row>
    <row r="9" spans="1:10" ht="2.25" customHeight="1">
      <c r="A9" s="16"/>
      <c r="B9" s="99"/>
      <c r="J9" s="111"/>
    </row>
    <row r="10" spans="1:10" ht="12.75">
      <c r="A10" s="16"/>
      <c r="B10" s="99"/>
      <c r="J10" s="112">
        <f>SUM(J7:J9)</f>
        <v>1606</v>
      </c>
    </row>
    <row r="11" spans="1:10" ht="3" customHeight="1" thickBot="1">
      <c r="A11" s="16"/>
      <c r="B11" s="99"/>
      <c r="J11" s="113"/>
    </row>
    <row r="12" ht="13.5" thickTop="1">
      <c r="J12" s="110"/>
    </row>
    <row r="13" spans="1:10" ht="12.75">
      <c r="A13" s="16" t="s">
        <v>77</v>
      </c>
      <c r="B13" s="16" t="s">
        <v>186</v>
      </c>
      <c r="J13" s="86"/>
    </row>
    <row r="15" spans="1:2" ht="12.75">
      <c r="A15" s="16" t="s">
        <v>80</v>
      </c>
      <c r="B15" s="16" t="s">
        <v>161</v>
      </c>
    </row>
    <row r="17" ht="12.75">
      <c r="J17" s="86" t="s">
        <v>5</v>
      </c>
    </row>
    <row r="18" spans="2:10" ht="12.75">
      <c r="B18" s="13" t="s">
        <v>92</v>
      </c>
      <c r="J18" s="114">
        <v>1142</v>
      </c>
    </row>
    <row r="19" spans="2:10" ht="12.75">
      <c r="B19" s="13" t="s">
        <v>93</v>
      </c>
      <c r="J19" s="114">
        <v>0</v>
      </c>
    </row>
    <row r="20" spans="2:10" ht="12.75">
      <c r="B20" s="13" t="s">
        <v>94</v>
      </c>
      <c r="J20" s="114">
        <v>-2</v>
      </c>
    </row>
    <row r="21" spans="2:10" ht="12.75">
      <c r="B21" s="13" t="s">
        <v>222</v>
      </c>
      <c r="J21" s="114">
        <v>597</v>
      </c>
    </row>
    <row r="22" ht="1.5" customHeight="1">
      <c r="J22" s="115"/>
    </row>
    <row r="23" ht="12.75">
      <c r="J23" s="114">
        <f>SUM(J18:J22)</f>
        <v>1737</v>
      </c>
    </row>
    <row r="24" ht="2.25" customHeight="1" thickBot="1">
      <c r="J24" s="116"/>
    </row>
    <row r="25" ht="13.5" thickTop="1">
      <c r="I25" s="114"/>
    </row>
    <row r="26" spans="1:2" ht="12.75">
      <c r="A26" s="16" t="s">
        <v>84</v>
      </c>
      <c r="B26" s="16" t="s">
        <v>187</v>
      </c>
    </row>
    <row r="28" spans="1:2" ht="12.75">
      <c r="A28" s="16" t="s">
        <v>95</v>
      </c>
      <c r="B28" s="16" t="s">
        <v>189</v>
      </c>
    </row>
    <row r="29" spans="2:10" ht="12.75">
      <c r="B29" s="16" t="s">
        <v>188</v>
      </c>
      <c r="J29" s="86"/>
    </row>
    <row r="30" ht="12.75">
      <c r="B30" s="16"/>
    </row>
    <row r="31" spans="1:9" ht="12.75">
      <c r="A31" s="16" t="s">
        <v>96</v>
      </c>
      <c r="B31" s="16" t="s">
        <v>178</v>
      </c>
      <c r="I31" s="110"/>
    </row>
    <row r="33" spans="1:2" ht="12.75">
      <c r="A33" s="15" t="s">
        <v>13</v>
      </c>
      <c r="B33" s="16" t="s">
        <v>190</v>
      </c>
    </row>
    <row r="34" spans="1:2" ht="12.75">
      <c r="A34" s="15"/>
      <c r="B34" s="99" t="s">
        <v>191</v>
      </c>
    </row>
    <row r="36" spans="2:15" ht="12.75">
      <c r="B36" s="28"/>
      <c r="C36" s="29"/>
      <c r="D36" s="29"/>
      <c r="E36" s="29"/>
      <c r="F36" s="29"/>
      <c r="G36" s="29"/>
      <c r="H36" s="29"/>
      <c r="I36" s="29"/>
      <c r="J36" s="30"/>
      <c r="M36" s="14"/>
      <c r="N36" s="15"/>
      <c r="O36" s="15"/>
    </row>
    <row r="37" spans="2:16" ht="12.75">
      <c r="B37" s="34"/>
      <c r="C37" s="35"/>
      <c r="D37" s="35"/>
      <c r="E37" s="35"/>
      <c r="F37" s="35"/>
      <c r="G37" s="35"/>
      <c r="H37" s="35"/>
      <c r="I37" s="35"/>
      <c r="J37" s="87" t="s">
        <v>5</v>
      </c>
      <c r="L37" s="101"/>
      <c r="M37" s="117"/>
      <c r="N37" s="117"/>
      <c r="O37" s="117"/>
      <c r="P37" s="117"/>
    </row>
    <row r="38" spans="2:16" ht="12.75">
      <c r="B38" s="118" t="s">
        <v>158</v>
      </c>
      <c r="C38" s="35"/>
      <c r="D38" s="35"/>
      <c r="E38" s="35"/>
      <c r="F38" s="35"/>
      <c r="G38" s="35"/>
      <c r="H38" s="35"/>
      <c r="I38" s="35"/>
      <c r="J38" s="119">
        <v>9963</v>
      </c>
      <c r="M38" s="117"/>
      <c r="N38" s="117"/>
      <c r="O38" s="117"/>
      <c r="P38" s="117"/>
    </row>
    <row r="39" spans="2:16" ht="2.25" customHeight="1" thickBot="1">
      <c r="B39" s="34"/>
      <c r="C39" s="35"/>
      <c r="D39" s="35"/>
      <c r="E39" s="35"/>
      <c r="F39" s="35"/>
      <c r="G39" s="35"/>
      <c r="H39" s="35"/>
      <c r="I39" s="35"/>
      <c r="J39" s="120"/>
      <c r="M39" s="117"/>
      <c r="N39" s="117"/>
      <c r="O39" s="117"/>
      <c r="P39" s="117"/>
    </row>
    <row r="40" spans="2:16" ht="13.5" thickTop="1">
      <c r="B40" s="118" t="s">
        <v>159</v>
      </c>
      <c r="C40" s="35"/>
      <c r="D40" s="35"/>
      <c r="E40" s="35"/>
      <c r="F40" s="35"/>
      <c r="G40" s="35"/>
      <c r="H40" s="35"/>
      <c r="I40" s="35"/>
      <c r="J40" s="119">
        <v>8838</v>
      </c>
      <c r="M40" s="117"/>
      <c r="N40" s="117"/>
      <c r="O40" s="117"/>
      <c r="P40" s="117"/>
    </row>
    <row r="41" spans="2:16" ht="3" customHeight="1" thickBot="1">
      <c r="B41" s="34"/>
      <c r="C41" s="35"/>
      <c r="D41" s="35"/>
      <c r="E41" s="35"/>
      <c r="F41" s="35"/>
      <c r="G41" s="35"/>
      <c r="H41" s="35"/>
      <c r="I41" s="35"/>
      <c r="J41" s="120"/>
      <c r="M41" s="117"/>
      <c r="N41" s="117"/>
      <c r="O41" s="117"/>
      <c r="P41" s="117"/>
    </row>
    <row r="42" spans="2:16" ht="13.5" thickTop="1">
      <c r="B42" s="118" t="s">
        <v>160</v>
      </c>
      <c r="C42" s="35"/>
      <c r="D42" s="35"/>
      <c r="E42" s="35"/>
      <c r="F42" s="35"/>
      <c r="G42" s="35"/>
      <c r="H42" s="35"/>
      <c r="I42" s="35"/>
      <c r="J42" s="119">
        <v>1612</v>
      </c>
      <c r="M42" s="117"/>
      <c r="N42" s="117"/>
      <c r="O42" s="117"/>
      <c r="P42" s="117"/>
    </row>
    <row r="43" spans="2:16" ht="2.25" customHeight="1" thickBot="1">
      <c r="B43" s="34"/>
      <c r="C43" s="35"/>
      <c r="D43" s="35"/>
      <c r="E43" s="35"/>
      <c r="F43" s="35"/>
      <c r="G43" s="35"/>
      <c r="H43" s="35"/>
      <c r="I43" s="35"/>
      <c r="J43" s="120"/>
      <c r="M43" s="117"/>
      <c r="N43" s="117"/>
      <c r="O43" s="117"/>
      <c r="P43" s="117"/>
    </row>
    <row r="44" spans="2:16" ht="13.5" thickTop="1">
      <c r="B44" s="38"/>
      <c r="C44" s="39"/>
      <c r="D44" s="39"/>
      <c r="E44" s="39"/>
      <c r="F44" s="39"/>
      <c r="G44" s="39"/>
      <c r="H44" s="39"/>
      <c r="I44" s="39"/>
      <c r="J44" s="121"/>
      <c r="M44" s="117"/>
      <c r="N44" s="117"/>
      <c r="O44" s="117"/>
      <c r="P44" s="117"/>
    </row>
    <row r="45" spans="13:16" ht="12.75">
      <c r="M45" s="117"/>
      <c r="N45" s="117"/>
      <c r="O45" s="117"/>
      <c r="P45" s="117"/>
    </row>
    <row r="46" spans="1:16" ht="12.75">
      <c r="A46" s="15" t="s">
        <v>14</v>
      </c>
      <c r="B46" s="16" t="s">
        <v>192</v>
      </c>
      <c r="M46" s="117"/>
      <c r="N46" s="117"/>
      <c r="O46" s="117"/>
      <c r="P46" s="117"/>
    </row>
    <row r="47" spans="13:16" ht="12.75">
      <c r="M47" s="117"/>
      <c r="N47" s="117"/>
      <c r="O47" s="117"/>
      <c r="P47" s="117"/>
    </row>
    <row r="48" spans="2:10" ht="12.75">
      <c r="B48" s="28"/>
      <c r="C48" s="29"/>
      <c r="D48" s="29"/>
      <c r="E48" s="29"/>
      <c r="F48" s="29"/>
      <c r="G48" s="29"/>
      <c r="H48" s="29"/>
      <c r="I48" s="29"/>
      <c r="J48" s="30"/>
    </row>
    <row r="49" spans="2:10" ht="12.75">
      <c r="B49" s="34"/>
      <c r="C49" s="35"/>
      <c r="D49" s="35"/>
      <c r="E49" s="35"/>
      <c r="F49" s="35"/>
      <c r="G49" s="35"/>
      <c r="H49" s="35"/>
      <c r="I49" s="35"/>
      <c r="J49" s="87" t="s">
        <v>5</v>
      </c>
    </row>
    <row r="50" spans="2:10" ht="12.75">
      <c r="B50" s="118" t="s">
        <v>154</v>
      </c>
      <c r="C50" s="35"/>
      <c r="D50" s="35"/>
      <c r="E50" s="35"/>
      <c r="F50" s="35"/>
      <c r="G50" s="35"/>
      <c r="H50" s="35"/>
      <c r="I50" s="35"/>
      <c r="J50" s="122">
        <v>7565</v>
      </c>
    </row>
    <row r="51" spans="2:10" ht="2.25" customHeight="1" thickBot="1">
      <c r="B51" s="34"/>
      <c r="C51" s="35"/>
      <c r="D51" s="35"/>
      <c r="E51" s="35"/>
      <c r="F51" s="35"/>
      <c r="G51" s="35"/>
      <c r="H51" s="35"/>
      <c r="I51" s="35"/>
      <c r="J51" s="123"/>
    </row>
    <row r="52" spans="2:10" ht="13.5" thickTop="1">
      <c r="B52" s="118" t="s">
        <v>155</v>
      </c>
      <c r="C52" s="35"/>
      <c r="D52" s="35"/>
      <c r="E52" s="35"/>
      <c r="F52" s="35"/>
      <c r="G52" s="35"/>
      <c r="H52" s="35"/>
      <c r="I52" s="35"/>
      <c r="J52" s="25"/>
    </row>
    <row r="53" spans="2:10" ht="13.5" thickBot="1">
      <c r="B53" s="118" t="s">
        <v>156</v>
      </c>
      <c r="C53" s="35"/>
      <c r="D53" s="35"/>
      <c r="E53" s="35"/>
      <c r="F53" s="35"/>
      <c r="G53" s="35"/>
      <c r="H53" s="35"/>
      <c r="I53" s="35"/>
      <c r="J53" s="124">
        <v>7565</v>
      </c>
    </row>
    <row r="54" spans="2:10" ht="13.5" thickTop="1">
      <c r="B54" s="118" t="s">
        <v>157</v>
      </c>
      <c r="C54" s="35"/>
      <c r="D54" s="35"/>
      <c r="E54" s="35"/>
      <c r="F54" s="35"/>
      <c r="G54" s="35"/>
      <c r="H54" s="35"/>
      <c r="I54" s="35"/>
      <c r="J54" s="122">
        <v>9667</v>
      </c>
    </row>
    <row r="55" spans="2:10" ht="3.75" customHeight="1" thickBot="1">
      <c r="B55" s="34"/>
      <c r="C55" s="35"/>
      <c r="D55" s="35"/>
      <c r="E55" s="35"/>
      <c r="F55" s="35"/>
      <c r="G55" s="35"/>
      <c r="H55" s="35"/>
      <c r="I55" s="35"/>
      <c r="J55" s="123"/>
    </row>
    <row r="56" spans="2:10" ht="13.5" thickTop="1">
      <c r="B56" s="38"/>
      <c r="C56" s="39"/>
      <c r="D56" s="39"/>
      <c r="E56" s="39"/>
      <c r="F56" s="39"/>
      <c r="G56" s="39"/>
      <c r="H56" s="39"/>
      <c r="I56" s="39"/>
      <c r="J56" s="40"/>
    </row>
    <row r="58" spans="1:2" ht="12.75">
      <c r="A58" s="16" t="s">
        <v>97</v>
      </c>
      <c r="B58" s="16" t="s">
        <v>193</v>
      </c>
    </row>
    <row r="59" spans="1:2" ht="12.75">
      <c r="A59" s="16"/>
      <c r="B59" s="16" t="s">
        <v>194</v>
      </c>
    </row>
    <row r="60" spans="1:2" ht="12.75">
      <c r="A60" s="16"/>
      <c r="B60" s="16" t="s">
        <v>229</v>
      </c>
    </row>
    <row r="61" spans="1:2" ht="12.75">
      <c r="A61" s="16"/>
      <c r="B61" s="16" t="s">
        <v>234</v>
      </c>
    </row>
    <row r="62" spans="1:2" ht="12.75">
      <c r="A62" s="16"/>
      <c r="B62" s="99" t="s">
        <v>230</v>
      </c>
    </row>
    <row r="63" spans="1:2" ht="12.75">
      <c r="A63" s="16"/>
      <c r="B63" s="16"/>
    </row>
    <row r="64" spans="1:2" ht="12.75">
      <c r="A64" s="16"/>
      <c r="B64" s="16" t="s">
        <v>211</v>
      </c>
    </row>
    <row r="65" spans="1:2" ht="12.75">
      <c r="A65" s="16"/>
      <c r="B65" s="16" t="s">
        <v>195</v>
      </c>
    </row>
    <row r="66" spans="1:2" ht="12.75">
      <c r="A66" s="16"/>
      <c r="B66" s="16"/>
    </row>
    <row r="67" spans="1:10" ht="12.75">
      <c r="A67" s="16" t="s">
        <v>98</v>
      </c>
      <c r="B67" s="16" t="s">
        <v>196</v>
      </c>
      <c r="C67" s="125"/>
      <c r="D67" s="125"/>
      <c r="E67" s="125"/>
      <c r="F67" s="125"/>
      <c r="G67" s="125"/>
      <c r="H67" s="125"/>
      <c r="I67" s="125"/>
      <c r="J67" s="125"/>
    </row>
    <row r="68" spans="1:10" ht="12.75">
      <c r="A68" s="16"/>
      <c r="B68" s="16" t="s">
        <v>214</v>
      </c>
      <c r="C68" s="125"/>
      <c r="D68" s="125"/>
      <c r="E68" s="125"/>
      <c r="F68" s="125"/>
      <c r="G68" s="125"/>
      <c r="H68" s="125"/>
      <c r="I68" s="125"/>
      <c r="J68" s="125"/>
    </row>
    <row r="69" spans="1:10" ht="12.75">
      <c r="A69" s="16"/>
      <c r="B69" s="16" t="s">
        <v>210</v>
      </c>
      <c r="C69" s="125"/>
      <c r="D69" s="125"/>
      <c r="E69" s="125"/>
      <c r="F69" s="125"/>
      <c r="G69" s="125"/>
      <c r="H69" s="125"/>
      <c r="I69" s="125"/>
      <c r="J69" s="125"/>
    </row>
    <row r="70" spans="1:10" ht="12.75">
      <c r="A70" s="16"/>
      <c r="B70" s="16" t="s">
        <v>235</v>
      </c>
      <c r="C70" s="125"/>
      <c r="D70" s="125"/>
      <c r="E70" s="125"/>
      <c r="F70" s="125"/>
      <c r="G70" s="125"/>
      <c r="H70" s="125"/>
      <c r="I70" s="125"/>
      <c r="J70" s="125"/>
    </row>
    <row r="71" spans="1:10" ht="12.75">
      <c r="A71" s="16"/>
      <c r="B71" s="99"/>
      <c r="C71" s="125"/>
      <c r="D71" s="125"/>
      <c r="E71" s="125"/>
      <c r="F71" s="125"/>
      <c r="G71" s="125"/>
      <c r="H71" s="125"/>
      <c r="I71" s="125"/>
      <c r="J71" s="125"/>
    </row>
    <row r="72" spans="1:10" s="35" customFormat="1" ht="12.75">
      <c r="A72" s="127"/>
      <c r="B72" s="128" t="s">
        <v>223</v>
      </c>
      <c r="C72" s="129"/>
      <c r="D72" s="129"/>
      <c r="E72" s="129"/>
      <c r="F72" s="129"/>
      <c r="G72" s="129"/>
      <c r="H72" s="129"/>
      <c r="I72" s="129"/>
      <c r="J72" s="129"/>
    </row>
    <row r="73" spans="1:10" ht="12.75">
      <c r="A73" s="16"/>
      <c r="B73" s="16" t="s">
        <v>224</v>
      </c>
      <c r="C73" s="125"/>
      <c r="D73" s="125"/>
      <c r="E73" s="125"/>
      <c r="F73" s="125"/>
      <c r="G73" s="125"/>
      <c r="H73" s="125"/>
      <c r="I73" s="125"/>
      <c r="J73" s="125"/>
    </row>
    <row r="74" spans="1:10" ht="12.75">
      <c r="A74" s="16"/>
      <c r="B74" s="94"/>
      <c r="C74" s="125"/>
      <c r="D74" s="125"/>
      <c r="E74" s="125"/>
      <c r="F74" s="125"/>
      <c r="G74" s="125"/>
      <c r="H74" s="125"/>
      <c r="I74" s="125"/>
      <c r="J74" s="125"/>
    </row>
    <row r="75" spans="1:10" ht="12.75">
      <c r="A75" s="16"/>
      <c r="B75" s="91" t="s">
        <v>215</v>
      </c>
      <c r="C75" s="125"/>
      <c r="D75" s="125"/>
      <c r="E75" s="125"/>
      <c r="F75" s="125"/>
      <c r="G75" s="125"/>
      <c r="H75" s="125"/>
      <c r="I75" s="125"/>
      <c r="J75" s="125"/>
    </row>
    <row r="76" spans="1:10" ht="12.75">
      <c r="A76" s="16"/>
      <c r="B76" s="91" t="s">
        <v>231</v>
      </c>
      <c r="C76" s="125"/>
      <c r="D76" s="125"/>
      <c r="E76" s="125"/>
      <c r="F76" s="125"/>
      <c r="G76" s="125"/>
      <c r="H76" s="125"/>
      <c r="I76" s="125"/>
      <c r="J76" s="125"/>
    </row>
    <row r="77" spans="1:10" ht="12.75">
      <c r="A77" s="16"/>
      <c r="B77" s="91" t="s">
        <v>216</v>
      </c>
      <c r="C77" s="125"/>
      <c r="D77" s="125"/>
      <c r="E77" s="125"/>
      <c r="F77" s="125"/>
      <c r="G77" s="125"/>
      <c r="H77" s="125"/>
      <c r="I77" s="125"/>
      <c r="J77" s="125"/>
    </row>
    <row r="78" spans="2:10" ht="12.75">
      <c r="B78" s="125"/>
      <c r="C78" s="125"/>
      <c r="D78" s="125"/>
      <c r="E78" s="125"/>
      <c r="F78" s="125"/>
      <c r="G78" s="125"/>
      <c r="H78" s="125"/>
      <c r="I78" s="125"/>
      <c r="J78" s="125"/>
    </row>
    <row r="79" spans="1:2" ht="12.75">
      <c r="A79" s="16" t="s">
        <v>99</v>
      </c>
      <c r="B79" s="16" t="s">
        <v>162</v>
      </c>
    </row>
    <row r="81" spans="1:2" ht="12.75">
      <c r="A81" s="16" t="s">
        <v>100</v>
      </c>
      <c r="B81" s="16" t="s">
        <v>197</v>
      </c>
    </row>
    <row r="82" ht="12.75">
      <c r="B82" s="16" t="s">
        <v>198</v>
      </c>
    </row>
    <row r="83" ht="12.75">
      <c r="B83" s="16" t="s">
        <v>217</v>
      </c>
    </row>
    <row r="85" spans="1:2" ht="12.75">
      <c r="A85" s="16" t="s">
        <v>101</v>
      </c>
      <c r="B85" s="16" t="s">
        <v>199</v>
      </c>
    </row>
    <row r="86" ht="12.75">
      <c r="J86" s="15" t="s">
        <v>102</v>
      </c>
    </row>
    <row r="87" ht="12.75">
      <c r="J87" s="15" t="s">
        <v>176</v>
      </c>
    </row>
    <row r="88" spans="2:10" ht="12.75">
      <c r="B88" s="67" t="s">
        <v>146</v>
      </c>
      <c r="J88" s="86" t="s">
        <v>5</v>
      </c>
    </row>
    <row r="89" spans="2:10" ht="12.75">
      <c r="B89" s="67" t="s">
        <v>104</v>
      </c>
      <c r="J89" s="15"/>
    </row>
    <row r="90" spans="2:10" ht="12.75">
      <c r="B90" s="13" t="s">
        <v>145</v>
      </c>
      <c r="J90" s="110">
        <v>3084</v>
      </c>
    </row>
    <row r="91" spans="2:10" ht="12.75">
      <c r="B91" s="13" t="s">
        <v>148</v>
      </c>
      <c r="J91" s="110">
        <v>8675</v>
      </c>
    </row>
    <row r="92" ht="3" customHeight="1">
      <c r="J92" s="111"/>
    </row>
    <row r="93" ht="12.75">
      <c r="J93" s="110">
        <f>SUM(J89:J92)</f>
        <v>11759</v>
      </c>
    </row>
    <row r="94" ht="3" customHeight="1" thickBot="1">
      <c r="J94" s="113"/>
    </row>
    <row r="95" spans="2:10" ht="13.5" thickTop="1">
      <c r="B95" s="67" t="s">
        <v>147</v>
      </c>
      <c r="J95" s="15"/>
    </row>
    <row r="96" spans="2:10" ht="12.75">
      <c r="B96" s="67" t="s">
        <v>104</v>
      </c>
      <c r="J96" s="110"/>
    </row>
    <row r="97" spans="2:10" ht="12.75">
      <c r="B97" s="13" t="s">
        <v>105</v>
      </c>
      <c r="J97" s="110">
        <f>+J100-J98</f>
        <v>20044</v>
      </c>
    </row>
    <row r="98" spans="2:10" ht="12.75">
      <c r="B98" s="13" t="s">
        <v>103</v>
      </c>
      <c r="J98" s="110">
        <v>-8675</v>
      </c>
    </row>
    <row r="99" ht="1.5" customHeight="1">
      <c r="J99" s="111"/>
    </row>
    <row r="100" ht="12.75">
      <c r="J100" s="110">
        <v>11369</v>
      </c>
    </row>
    <row r="101" ht="2.25" customHeight="1" thickBot="1">
      <c r="J101" s="113"/>
    </row>
    <row r="102" ht="13.5" thickTop="1">
      <c r="J102" s="110"/>
    </row>
    <row r="103" spans="1:10" ht="12.75">
      <c r="A103" s="16" t="s">
        <v>106</v>
      </c>
      <c r="B103" s="16" t="s">
        <v>225</v>
      </c>
      <c r="J103" s="110"/>
    </row>
    <row r="104" spans="2:10" ht="12.75">
      <c r="B104" s="67" t="s">
        <v>107</v>
      </c>
      <c r="J104" s="92" t="s">
        <v>5</v>
      </c>
    </row>
    <row r="105" spans="2:10" ht="12.75">
      <c r="B105" s="13" t="s">
        <v>108</v>
      </c>
      <c r="J105" s="110"/>
    </row>
    <row r="106" spans="2:10" ht="12.75">
      <c r="B106" s="16" t="s">
        <v>109</v>
      </c>
      <c r="J106" s="110">
        <v>4313</v>
      </c>
    </row>
    <row r="107" spans="2:10" ht="12.75">
      <c r="B107" s="16" t="s">
        <v>110</v>
      </c>
      <c r="J107" s="110">
        <v>5192</v>
      </c>
    </row>
    <row r="108" spans="2:10" ht="12.75">
      <c r="B108" s="13" t="s">
        <v>111</v>
      </c>
      <c r="J108" s="110"/>
    </row>
    <row r="109" spans="2:10" ht="12.75">
      <c r="B109" s="13" t="s">
        <v>112</v>
      </c>
      <c r="J109" s="126">
        <v>1407</v>
      </c>
    </row>
    <row r="110" spans="2:10" ht="12.75">
      <c r="B110" s="13" t="s">
        <v>113</v>
      </c>
      <c r="J110" s="126">
        <v>1136</v>
      </c>
    </row>
    <row r="111" ht="2.25" customHeight="1">
      <c r="J111" s="111"/>
    </row>
    <row r="112" ht="12.75">
      <c r="J112" s="110">
        <f>SUM(J106:J111)</f>
        <v>12048</v>
      </c>
    </row>
    <row r="113" ht="2.25" customHeight="1" thickBot="1">
      <c r="J113" s="113"/>
    </row>
    <row r="114" ht="13.5" thickTop="1">
      <c r="J114" s="110"/>
    </row>
    <row r="115" spans="2:10" ht="12.75">
      <c r="B115" s="67" t="s">
        <v>114</v>
      </c>
      <c r="J115" s="92" t="s">
        <v>5</v>
      </c>
    </row>
    <row r="116" spans="2:10" ht="12.75">
      <c r="B116" s="16" t="s">
        <v>201</v>
      </c>
      <c r="J116" s="110"/>
    </row>
    <row r="117" spans="2:10" ht="12.75">
      <c r="B117" s="16" t="s">
        <v>200</v>
      </c>
      <c r="J117" s="110">
        <v>23701</v>
      </c>
    </row>
    <row r="118" ht="2.25" customHeight="1" thickBot="1">
      <c r="J118" s="113"/>
    </row>
    <row r="119" ht="13.5" thickTop="1">
      <c r="J119" s="110"/>
    </row>
    <row r="120" spans="1:2" ht="12.75">
      <c r="A120" s="16" t="s">
        <v>115</v>
      </c>
      <c r="B120" s="16" t="s">
        <v>226</v>
      </c>
    </row>
    <row r="122" spans="1:2" ht="12.75">
      <c r="A122" s="16" t="s">
        <v>116</v>
      </c>
      <c r="B122" s="16" t="s">
        <v>227</v>
      </c>
    </row>
    <row r="124" spans="1:2" ht="12.75">
      <c r="A124" s="16" t="s">
        <v>117</v>
      </c>
      <c r="B124" s="16" t="s">
        <v>202</v>
      </c>
    </row>
    <row r="125" spans="2:8" ht="12.75">
      <c r="B125" s="67" t="s">
        <v>118</v>
      </c>
      <c r="H125" s="15"/>
    </row>
    <row r="126" spans="8:10" ht="12.75">
      <c r="H126" s="15" t="s">
        <v>184</v>
      </c>
      <c r="J126" s="15" t="s">
        <v>119</v>
      </c>
    </row>
    <row r="127" spans="6:10" ht="12.75">
      <c r="F127" s="15" t="s">
        <v>12</v>
      </c>
      <c r="H127" s="15" t="s">
        <v>34</v>
      </c>
      <c r="J127" s="15" t="s">
        <v>120</v>
      </c>
    </row>
    <row r="128" spans="6:10" ht="12.75">
      <c r="F128" s="86" t="s">
        <v>5</v>
      </c>
      <c r="H128" s="86" t="s">
        <v>5</v>
      </c>
      <c r="J128" s="86" t="s">
        <v>5</v>
      </c>
    </row>
    <row r="130" spans="2:10" ht="12.75">
      <c r="B130" s="13" t="s">
        <v>121</v>
      </c>
      <c r="F130" s="110">
        <v>580</v>
      </c>
      <c r="G130" s="110"/>
      <c r="H130" s="110">
        <v>246</v>
      </c>
      <c r="I130" s="110"/>
      <c r="J130" s="110">
        <v>6226</v>
      </c>
    </row>
    <row r="131" spans="2:10" ht="12.75">
      <c r="B131" s="16" t="s">
        <v>123</v>
      </c>
      <c r="F131" s="110">
        <v>1320</v>
      </c>
      <c r="G131" s="110"/>
      <c r="H131" s="110">
        <v>423</v>
      </c>
      <c r="I131" s="110"/>
      <c r="J131" s="110">
        <v>72197</v>
      </c>
    </row>
    <row r="132" spans="2:10" ht="12.75">
      <c r="B132" s="16" t="s">
        <v>124</v>
      </c>
      <c r="F132" s="110">
        <v>5733</v>
      </c>
      <c r="G132" s="110"/>
      <c r="H132" s="110">
        <v>586</v>
      </c>
      <c r="I132" s="110"/>
      <c r="J132" s="110">
        <v>99313</v>
      </c>
    </row>
    <row r="133" spans="2:10" ht="12.75">
      <c r="B133" s="13" t="s">
        <v>122</v>
      </c>
      <c r="F133" s="110">
        <v>5054</v>
      </c>
      <c r="G133" s="110"/>
      <c r="H133" s="110">
        <v>407</v>
      </c>
      <c r="I133" s="110"/>
      <c r="J133" s="110">
        <v>14397</v>
      </c>
    </row>
    <row r="134" spans="2:10" ht="12.75">
      <c r="B134" s="13" t="s">
        <v>125</v>
      </c>
      <c r="F134" s="110">
        <v>10180</v>
      </c>
      <c r="G134" s="110"/>
      <c r="H134" s="110">
        <v>1997</v>
      </c>
      <c r="I134" s="110"/>
      <c r="J134" s="110">
        <v>36420</v>
      </c>
    </row>
    <row r="135" spans="2:10" ht="12.75">
      <c r="B135" s="13" t="s">
        <v>182</v>
      </c>
      <c r="F135" s="110">
        <v>0</v>
      </c>
      <c r="G135" s="110"/>
      <c r="H135" s="110">
        <v>1990</v>
      </c>
      <c r="I135" s="110"/>
      <c r="J135" s="110">
        <v>23645</v>
      </c>
    </row>
    <row r="136" spans="2:10" ht="12.75">
      <c r="B136" s="16" t="s">
        <v>183</v>
      </c>
      <c r="F136" s="110">
        <v>225</v>
      </c>
      <c r="G136" s="110"/>
      <c r="H136" s="110">
        <f>3135-1990+694</f>
        <v>1839</v>
      </c>
      <c r="I136" s="110"/>
      <c r="J136" s="110">
        <f>55030-J135+11836</f>
        <v>43221</v>
      </c>
    </row>
    <row r="137" spans="6:10" ht="2.25" customHeight="1">
      <c r="F137" s="111"/>
      <c r="G137" s="110"/>
      <c r="H137" s="111"/>
      <c r="I137" s="110"/>
      <c r="J137" s="111"/>
    </row>
    <row r="138" spans="6:10" ht="12.75">
      <c r="F138" s="110">
        <f>SUM(F130:F136)</f>
        <v>23092</v>
      </c>
      <c r="G138" s="110"/>
      <c r="H138" s="110">
        <f>SUM(H130:H136)</f>
        <v>7488</v>
      </c>
      <c r="I138" s="110"/>
      <c r="J138" s="110">
        <f>SUM(J130:J136)</f>
        <v>295419</v>
      </c>
    </row>
    <row r="139" spans="6:10" ht="2.25" customHeight="1" thickBot="1">
      <c r="F139" s="113"/>
      <c r="G139" s="110"/>
      <c r="H139" s="113"/>
      <c r="I139" s="110"/>
      <c r="J139" s="113"/>
    </row>
    <row r="140" spans="6:10" ht="13.5" thickTop="1">
      <c r="F140" s="110"/>
      <c r="G140" s="110"/>
      <c r="H140" s="110"/>
      <c r="I140" s="110"/>
      <c r="J140" s="110"/>
    </row>
    <row r="141" spans="2:10" ht="12.75">
      <c r="B141" s="67" t="s">
        <v>126</v>
      </c>
      <c r="F141" s="110"/>
      <c r="G141" s="110"/>
      <c r="H141" s="110"/>
      <c r="I141" s="110"/>
      <c r="J141" s="110"/>
    </row>
    <row r="142" spans="2:10" ht="12.75">
      <c r="B142" s="13" t="s">
        <v>127</v>
      </c>
      <c r="F142" s="110">
        <v>23092</v>
      </c>
      <c r="G142" s="110"/>
      <c r="H142" s="110">
        <f>4660+1990</f>
        <v>6650</v>
      </c>
      <c r="I142" s="110"/>
      <c r="J142" s="110">
        <v>292982</v>
      </c>
    </row>
    <row r="143" spans="2:10" ht="12.75">
      <c r="B143" s="13" t="s">
        <v>128</v>
      </c>
      <c r="F143" s="110">
        <v>0</v>
      </c>
      <c r="G143" s="110"/>
      <c r="H143" s="110">
        <v>838</v>
      </c>
      <c r="I143" s="110"/>
      <c r="J143" s="110">
        <v>2437</v>
      </c>
    </row>
    <row r="144" spans="6:10" ht="2.25" customHeight="1">
      <c r="F144" s="111"/>
      <c r="G144" s="110"/>
      <c r="H144" s="111"/>
      <c r="I144" s="110"/>
      <c r="J144" s="111"/>
    </row>
    <row r="145" spans="6:10" ht="12.75">
      <c r="F145" s="110">
        <f>SUM(F142:F144)</f>
        <v>23092</v>
      </c>
      <c r="G145" s="110"/>
      <c r="H145" s="110">
        <f>SUM(H142:H144)</f>
        <v>7488</v>
      </c>
      <c r="I145" s="110"/>
      <c r="J145" s="110">
        <f>SUM(J142:J144)</f>
        <v>295419</v>
      </c>
    </row>
    <row r="146" spans="6:10" ht="1.5" customHeight="1" thickBot="1">
      <c r="F146" s="113"/>
      <c r="G146" s="110"/>
      <c r="H146" s="113"/>
      <c r="I146" s="110"/>
      <c r="J146" s="113"/>
    </row>
    <row r="147" spans="6:10" ht="13.5" thickTop="1">
      <c r="F147" s="110"/>
      <c r="G147" s="110"/>
      <c r="H147" s="110"/>
      <c r="I147" s="110"/>
      <c r="J147" s="110"/>
    </row>
    <row r="148" spans="1:2" ht="12.75">
      <c r="A148" s="16" t="s">
        <v>129</v>
      </c>
      <c r="B148" s="16" t="s">
        <v>203</v>
      </c>
    </row>
    <row r="149" ht="12.75">
      <c r="B149" s="16" t="s">
        <v>204</v>
      </c>
    </row>
    <row r="151" spans="1:10" ht="12.75">
      <c r="A151" s="16" t="s">
        <v>130</v>
      </c>
      <c r="B151" s="91" t="s">
        <v>205</v>
      </c>
      <c r="C151" s="125"/>
      <c r="D151" s="125"/>
      <c r="E151" s="125"/>
      <c r="F151" s="125"/>
      <c r="G151" s="125"/>
      <c r="H151" s="125"/>
      <c r="I151" s="125"/>
      <c r="J151" s="125"/>
    </row>
    <row r="152" spans="1:10" ht="12.75">
      <c r="A152" s="16"/>
      <c r="B152" s="94"/>
      <c r="C152" s="125"/>
      <c r="D152" s="125"/>
      <c r="E152" s="125"/>
      <c r="F152" s="125"/>
      <c r="G152" s="125"/>
      <c r="H152" s="125"/>
      <c r="I152" s="125"/>
      <c r="J152" s="125"/>
    </row>
    <row r="153" spans="1:10" ht="12.75">
      <c r="A153" s="16"/>
      <c r="B153" s="91" t="s">
        <v>209</v>
      </c>
      <c r="C153" s="125"/>
      <c r="D153" s="125"/>
      <c r="E153" s="125"/>
      <c r="F153" s="125"/>
      <c r="G153" s="125"/>
      <c r="H153" s="125"/>
      <c r="I153" s="125"/>
      <c r="J153" s="125"/>
    </row>
    <row r="154" spans="1:10" ht="12.75">
      <c r="A154" s="16"/>
      <c r="B154" s="91" t="s">
        <v>208</v>
      </c>
      <c r="C154" s="125"/>
      <c r="D154" s="125"/>
      <c r="E154" s="125"/>
      <c r="F154" s="125"/>
      <c r="G154" s="125"/>
      <c r="H154" s="125"/>
      <c r="I154" s="125"/>
      <c r="J154" s="125"/>
    </row>
    <row r="155" spans="1:10" ht="12.75">
      <c r="A155" s="16"/>
      <c r="B155" s="91"/>
      <c r="C155" s="125"/>
      <c r="D155" s="125"/>
      <c r="E155" s="125"/>
      <c r="F155" s="125"/>
      <c r="G155" s="125"/>
      <c r="H155" s="125"/>
      <c r="I155" s="125"/>
      <c r="J155" s="125"/>
    </row>
    <row r="156" spans="1:10" ht="12.75">
      <c r="A156" s="16"/>
      <c r="B156" s="91" t="s">
        <v>218</v>
      </c>
      <c r="C156" s="125"/>
      <c r="D156" s="125"/>
      <c r="E156" s="125"/>
      <c r="F156" s="125"/>
      <c r="G156" s="125"/>
      <c r="H156" s="125"/>
      <c r="I156" s="125"/>
      <c r="J156" s="125"/>
    </row>
    <row r="157" spans="1:10" ht="12.75">
      <c r="A157" s="16"/>
      <c r="B157" s="91" t="s">
        <v>219</v>
      </c>
      <c r="C157" s="125"/>
      <c r="D157" s="125"/>
      <c r="E157" s="125"/>
      <c r="F157" s="125"/>
      <c r="G157" s="125"/>
      <c r="H157" s="125"/>
      <c r="I157" s="125"/>
      <c r="J157" s="125"/>
    </row>
    <row r="158" spans="1:10" ht="12.75">
      <c r="A158" s="16"/>
      <c r="B158" s="94"/>
      <c r="C158" s="125"/>
      <c r="D158" s="125"/>
      <c r="E158" s="125"/>
      <c r="F158" s="125"/>
      <c r="G158" s="125"/>
      <c r="H158" s="125"/>
      <c r="I158" s="125"/>
      <c r="J158" s="125"/>
    </row>
    <row r="159" spans="1:10" ht="12.75">
      <c r="A159" s="16"/>
      <c r="B159" s="91" t="s">
        <v>213</v>
      </c>
      <c r="C159" s="125"/>
      <c r="D159" s="125"/>
      <c r="E159" s="125"/>
      <c r="F159" s="125"/>
      <c r="G159" s="125"/>
      <c r="H159" s="125"/>
      <c r="I159" s="125"/>
      <c r="J159" s="125"/>
    </row>
    <row r="160" spans="1:10" ht="12.75">
      <c r="A160" s="16"/>
      <c r="B160" s="91" t="s">
        <v>212</v>
      </c>
      <c r="C160" s="125"/>
      <c r="D160" s="125"/>
      <c r="E160" s="125"/>
      <c r="F160" s="125"/>
      <c r="G160" s="125"/>
      <c r="H160" s="125"/>
      <c r="I160" s="125"/>
      <c r="J160" s="125"/>
    </row>
    <row r="161" spans="1:10" ht="12.75">
      <c r="A161" s="16"/>
      <c r="B161" s="91"/>
      <c r="C161" s="125"/>
      <c r="D161" s="125"/>
      <c r="E161" s="125"/>
      <c r="F161" s="125"/>
      <c r="G161" s="125"/>
      <c r="H161" s="125"/>
      <c r="I161" s="125"/>
      <c r="J161" s="125"/>
    </row>
    <row r="162" spans="1:10" ht="12.75">
      <c r="A162" s="16"/>
      <c r="B162" s="91" t="s">
        <v>228</v>
      </c>
      <c r="C162" s="125"/>
      <c r="D162" s="125"/>
      <c r="E162" s="125"/>
      <c r="F162" s="125"/>
      <c r="G162" s="125"/>
      <c r="H162" s="125"/>
      <c r="I162" s="125"/>
      <c r="J162" s="125"/>
    </row>
    <row r="163" spans="1:10" ht="12.75">
      <c r="A163" s="16"/>
      <c r="B163" s="91" t="s">
        <v>207</v>
      </c>
      <c r="C163" s="125"/>
      <c r="D163" s="125"/>
      <c r="E163" s="125"/>
      <c r="F163" s="125"/>
      <c r="G163" s="125"/>
      <c r="H163" s="125"/>
      <c r="I163" s="125"/>
      <c r="J163" s="125"/>
    </row>
    <row r="164" spans="1:10" ht="12.75">
      <c r="A164" s="16"/>
      <c r="B164" s="94"/>
      <c r="C164" s="125"/>
      <c r="D164" s="125"/>
      <c r="E164" s="125"/>
      <c r="F164" s="125"/>
      <c r="G164" s="125"/>
      <c r="H164" s="125"/>
      <c r="I164" s="125"/>
      <c r="J164" s="125"/>
    </row>
    <row r="165" spans="1:10" ht="12.75">
      <c r="A165" s="16"/>
      <c r="B165" s="91" t="s">
        <v>221</v>
      </c>
      <c r="C165" s="125"/>
      <c r="D165" s="125"/>
      <c r="E165" s="125"/>
      <c r="F165" s="125"/>
      <c r="G165" s="125"/>
      <c r="H165" s="125"/>
      <c r="I165" s="125"/>
      <c r="J165" s="125"/>
    </row>
    <row r="166" spans="1:10" ht="12.75">
      <c r="A166" s="16"/>
      <c r="B166" s="94" t="s">
        <v>220</v>
      </c>
      <c r="C166" s="125"/>
      <c r="D166" s="125"/>
      <c r="E166" s="125"/>
      <c r="F166" s="125"/>
      <c r="G166" s="125"/>
      <c r="H166" s="125"/>
      <c r="I166" s="125"/>
      <c r="J166" s="125"/>
    </row>
    <row r="167" spans="1:10" ht="12.75">
      <c r="A167" s="16"/>
      <c r="B167" s="125"/>
      <c r="C167" s="125"/>
      <c r="D167" s="125"/>
      <c r="E167" s="125"/>
      <c r="F167" s="125"/>
      <c r="G167" s="125"/>
      <c r="H167" s="125"/>
      <c r="I167" s="125"/>
      <c r="J167" s="125"/>
    </row>
    <row r="168" spans="1:2" ht="12.75">
      <c r="A168" s="16" t="s">
        <v>131</v>
      </c>
      <c r="B168" s="16" t="s">
        <v>233</v>
      </c>
    </row>
    <row r="169" spans="2:10" ht="12.75">
      <c r="B169" s="91" t="s">
        <v>232</v>
      </c>
      <c r="C169" s="125"/>
      <c r="D169" s="125"/>
      <c r="E169" s="125"/>
      <c r="F169" s="125"/>
      <c r="G169" s="125"/>
      <c r="H169" s="125"/>
      <c r="I169" s="125"/>
      <c r="J169" s="125"/>
    </row>
    <row r="171" spans="1:2" ht="12.75">
      <c r="A171" s="16" t="s">
        <v>132</v>
      </c>
      <c r="B171" s="13" t="s">
        <v>133</v>
      </c>
    </row>
    <row r="173" spans="1:2" ht="12.75">
      <c r="A173" s="16" t="s">
        <v>134</v>
      </c>
      <c r="B173" s="16" t="s">
        <v>206</v>
      </c>
    </row>
    <row r="174" spans="1:2" ht="12.75">
      <c r="A174" s="16"/>
      <c r="B174" s="16"/>
    </row>
    <row r="176" ht="12.75">
      <c r="A176" s="13" t="s">
        <v>144</v>
      </c>
    </row>
    <row r="177" ht="12.75">
      <c r="A177" s="3" t="s">
        <v>72</v>
      </c>
    </row>
    <row r="182" ht="12.75">
      <c r="A182" s="13" t="s">
        <v>141</v>
      </c>
    </row>
    <row r="183" ht="12.75">
      <c r="A183" s="16" t="s">
        <v>143</v>
      </c>
    </row>
    <row r="185" ht="12.75">
      <c r="A185" s="13" t="s">
        <v>142</v>
      </c>
    </row>
    <row r="186" ht="12.75">
      <c r="A186" s="16" t="s">
        <v>177</v>
      </c>
    </row>
  </sheetData>
  <printOptions/>
  <pageMargins left="0.75" right="0.42" top="0.74" bottom="0.63" header="0.5" footer="0.5"/>
  <pageSetup horizontalDpi="300" verticalDpi="300" orientation="portrait" paperSize="9" r:id="rId1"/>
  <rowBreaks count="3" manualBreakCount="3">
    <brk id="57" max="255" man="1"/>
    <brk id="119" max="255" man="1"/>
    <brk id="1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Paramount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Paramount Corporation Berhad</dc:creator>
  <cp:keywords/>
  <dc:description/>
  <cp:lastModifiedBy>Foong Poh Seng</cp:lastModifiedBy>
  <cp:lastPrinted>2000-05-30T06:49:53Z</cp:lastPrinted>
  <dcterms:created xsi:type="dcterms:W3CDTF">1999-05-24T04:23:25Z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